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.usmanova\AppData\Local\Microsoft\Windows\INetCache\Content.Outlook\TK820IGU\"/>
    </mc:Choice>
  </mc:AlternateContent>
  <xr:revisionPtr revIDLastSave="0" documentId="13_ncr:1_{D1D76F91-9A70-49D6-9444-2147B97E3703}" xr6:coauthVersionLast="47" xr6:coauthVersionMax="47" xr10:uidLastSave="{00000000-0000-0000-0000-000000000000}"/>
  <bookViews>
    <workbookView xWindow="5760" yWindow="1350" windowWidth="20445" windowHeight="14805" activeTab="1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K11" i="2" l="1"/>
  <c r="I14" i="2"/>
  <c r="F6" i="4"/>
  <c r="F26" i="4"/>
  <c r="F25" i="4"/>
  <c r="F24" i="4"/>
  <c r="F22" i="4"/>
  <c r="B27" i="4"/>
  <c r="J48" i="2"/>
  <c r="K48" i="2"/>
  <c r="K46" i="2"/>
  <c r="K43" i="2"/>
  <c r="K42" i="2"/>
  <c r="K41" i="2"/>
  <c r="K40" i="2"/>
  <c r="K39" i="2"/>
  <c r="K37" i="2"/>
  <c r="K35" i="2"/>
  <c r="K34" i="2"/>
  <c r="K33" i="2"/>
  <c r="K32" i="2"/>
  <c r="K31" i="2"/>
  <c r="K30" i="2"/>
  <c r="K28" i="2"/>
  <c r="K27" i="2"/>
  <c r="K26" i="2"/>
  <c r="K25" i="2"/>
  <c r="K23" i="2"/>
  <c r="K22" i="2"/>
  <c r="K21" i="2"/>
  <c r="K17" i="2"/>
  <c r="K19" i="2"/>
  <c r="K18" i="2"/>
  <c r="K15" i="2"/>
  <c r="K13" i="2"/>
  <c r="K10" i="2"/>
  <c r="K9" i="2"/>
  <c r="K8" i="2"/>
  <c r="K7" i="2"/>
  <c r="J7" i="2"/>
  <c r="J11" i="2"/>
  <c r="I6" i="2"/>
  <c r="H6" i="2"/>
  <c r="I47" i="2"/>
  <c r="H47" i="2"/>
  <c r="I44" i="2"/>
  <c r="H44" i="2"/>
  <c r="J43" i="2"/>
  <c r="J42" i="2"/>
  <c r="J41" i="2"/>
  <c r="J40" i="2"/>
  <c r="J39" i="2"/>
  <c r="I38" i="2"/>
  <c r="H38" i="2"/>
  <c r="J37" i="2"/>
  <c r="I36" i="2"/>
  <c r="H36" i="2"/>
  <c r="J35" i="2"/>
  <c r="J34" i="2"/>
  <c r="J33" i="2"/>
  <c r="J32" i="2"/>
  <c r="J31" i="2"/>
  <c r="J30" i="2"/>
  <c r="I29" i="2"/>
  <c r="H29" i="2"/>
  <c r="J28" i="2"/>
  <c r="J27" i="2"/>
  <c r="J26" i="2"/>
  <c r="J25" i="2"/>
  <c r="I24" i="2"/>
  <c r="H24" i="2"/>
  <c r="J23" i="2"/>
  <c r="J22" i="2"/>
  <c r="J21" i="2"/>
  <c r="I20" i="2"/>
  <c r="K20" i="2" s="1"/>
  <c r="H20" i="2"/>
  <c r="J19" i="2"/>
  <c r="J18" i="2"/>
  <c r="J17" i="2"/>
  <c r="I16" i="2"/>
  <c r="H16" i="2"/>
  <c r="J15" i="2"/>
  <c r="K14" i="2"/>
  <c r="H14" i="2"/>
  <c r="J13" i="2"/>
  <c r="J12" i="2"/>
  <c r="J10" i="2"/>
  <c r="J9" i="2"/>
  <c r="J8" i="2"/>
  <c r="F48" i="2"/>
  <c r="F45" i="2"/>
  <c r="F43" i="2"/>
  <c r="F42" i="2"/>
  <c r="F41" i="2"/>
  <c r="F40" i="2"/>
  <c r="F39" i="2"/>
  <c r="F37" i="2"/>
  <c r="F35" i="2"/>
  <c r="F34" i="2"/>
  <c r="F33" i="2"/>
  <c r="F32" i="2"/>
  <c r="F31" i="2"/>
  <c r="F30" i="2"/>
  <c r="F28" i="2"/>
  <c r="F27" i="2"/>
  <c r="F26" i="2"/>
  <c r="F25" i="2"/>
  <c r="F23" i="2"/>
  <c r="F22" i="2"/>
  <c r="F21" i="2"/>
  <c r="F19" i="2"/>
  <c r="F18" i="2"/>
  <c r="F17" i="2"/>
  <c r="F15" i="2"/>
  <c r="F13" i="2"/>
  <c r="F12" i="2"/>
  <c r="F10" i="2"/>
  <c r="F9" i="2"/>
  <c r="F8" i="2"/>
  <c r="F7" i="2"/>
  <c r="E10" i="4"/>
  <c r="E6" i="4"/>
  <c r="E7" i="4"/>
  <c r="E8" i="4"/>
  <c r="E9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D27" i="4"/>
  <c r="E16" i="2"/>
  <c r="D16" i="2"/>
  <c r="G18" i="2"/>
  <c r="C27" i="4"/>
  <c r="F7" i="4"/>
  <c r="F8" i="4"/>
  <c r="F9" i="4"/>
  <c r="F10" i="4"/>
  <c r="F11" i="4"/>
  <c r="F12" i="4"/>
  <c r="F13" i="4"/>
  <c r="F14" i="4"/>
  <c r="F15" i="4"/>
  <c r="F17" i="4"/>
  <c r="F18" i="4"/>
  <c r="F19" i="4"/>
  <c r="F20" i="4"/>
  <c r="E47" i="2"/>
  <c r="D47" i="2"/>
  <c r="E44" i="2"/>
  <c r="D44" i="2"/>
  <c r="F44" i="2" s="1"/>
  <c r="E38" i="2"/>
  <c r="D38" i="2"/>
  <c r="E6" i="2"/>
  <c r="D6" i="2"/>
  <c r="E14" i="2"/>
  <c r="D14" i="2"/>
  <c r="F14" i="2" s="1"/>
  <c r="E20" i="2"/>
  <c r="D20" i="2"/>
  <c r="E24" i="2"/>
  <c r="D24" i="2"/>
  <c r="E29" i="2"/>
  <c r="D29" i="2"/>
  <c r="E36" i="2"/>
  <c r="D36" i="2"/>
  <c r="F36" i="2" s="1"/>
  <c r="C49" i="2"/>
  <c r="G7" i="2"/>
  <c r="G8" i="2"/>
  <c r="G10" i="2"/>
  <c r="G13" i="2"/>
  <c r="G15" i="2"/>
  <c r="G17" i="2"/>
  <c r="G22" i="2"/>
  <c r="G23" i="2"/>
  <c r="G25" i="2"/>
  <c r="G26" i="2"/>
  <c r="G27" i="2"/>
  <c r="G28" i="2"/>
  <c r="G30" i="2"/>
  <c r="G31" i="2"/>
  <c r="G32" i="2"/>
  <c r="G33" i="2"/>
  <c r="G34" i="2"/>
  <c r="G35" i="2"/>
  <c r="G37" i="2"/>
  <c r="G39" i="2"/>
  <c r="G40" i="2"/>
  <c r="G41" i="2"/>
  <c r="G42" i="2"/>
  <c r="G43" i="2"/>
  <c r="G45" i="2"/>
  <c r="G48" i="2"/>
  <c r="C47" i="2"/>
  <c r="C44" i="2"/>
  <c r="C38" i="2"/>
  <c r="C36" i="2"/>
  <c r="C29" i="2"/>
  <c r="C24" i="2"/>
  <c r="C20" i="2"/>
  <c r="C16" i="2"/>
  <c r="C14" i="2"/>
  <c r="G14" i="2" s="1"/>
  <c r="C6" i="2"/>
  <c r="K29" i="2" l="1"/>
  <c r="K16" i="2"/>
  <c r="K36" i="2"/>
  <c r="K47" i="2"/>
  <c r="K6" i="2"/>
  <c r="K38" i="2"/>
  <c r="F47" i="2"/>
  <c r="K24" i="2"/>
  <c r="K44" i="2"/>
  <c r="J24" i="2"/>
  <c r="J14" i="2"/>
  <c r="F38" i="2"/>
  <c r="G47" i="2"/>
  <c r="J29" i="2"/>
  <c r="J44" i="2"/>
  <c r="J38" i="2"/>
  <c r="J36" i="2"/>
  <c r="J20" i="2"/>
  <c r="J16" i="2"/>
  <c r="J6" i="2"/>
  <c r="H51" i="2"/>
  <c r="I51" i="2"/>
  <c r="J47" i="2"/>
  <c r="E27" i="4"/>
  <c r="F16" i="2"/>
  <c r="G29" i="2"/>
  <c r="F29" i="2"/>
  <c r="F24" i="2"/>
  <c r="F20" i="2"/>
  <c r="D51" i="2"/>
  <c r="F6" i="2"/>
  <c r="G44" i="2"/>
  <c r="F27" i="4"/>
  <c r="G38" i="2"/>
  <c r="C51" i="2"/>
  <c r="E51" i="2"/>
  <c r="G20" i="2"/>
  <c r="G6" i="2"/>
  <c r="G16" i="2"/>
  <c r="G24" i="2"/>
  <c r="G36" i="2"/>
  <c r="K51" i="2" l="1"/>
  <c r="J51" i="2"/>
  <c r="F51" i="2"/>
  <c r="G51" i="2"/>
</calcChain>
</file>

<file path=xl/sharedStrings.xml><?xml version="1.0" encoding="utf-8"?>
<sst xmlns="http://schemas.openxmlformats.org/spreadsheetml/2006/main" count="147" uniqueCount="126">
  <si>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</si>
  <si>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</si>
  <si>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</si>
  <si>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</si>
  <si>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</si>
  <si>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</si>
  <si>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</si>
  <si>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</si>
  <si>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</si>
  <si>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</si>
  <si>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</si>
  <si>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</si>
  <si>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</si>
  <si>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</si>
  <si>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</si>
  <si>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</si>
  <si>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</si>
  <si>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</si>
  <si>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</si>
  <si>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</si>
  <si>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</si>
  <si>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</si>
  <si>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</si>
  <si>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</si>
  <si>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</si>
  <si>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</si>
  <si>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</si>
  <si>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</si>
  <si>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</si>
  <si>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</si>
  <si>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</si>
  <si>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</si>
  <si>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</si>
  <si>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</si>
  <si>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</si>
  <si>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</si>
  <si>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</si>
  <si>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</si>
  <si>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</si>
  <si>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</si>
  <si>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</si>
  <si>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</si>
  <si>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</si>
  <si>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</si>
  <si>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</si>
  <si>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</si>
  <si>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</si>
  <si>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</si>
  <si>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</si>
  <si>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</si>
  <si>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</si>
  <si>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</si>
  <si>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</si>
  <si>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</si>
  <si>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</si>
  <si>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</si>
  <si>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</si>
  <si>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</si>
  <si>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</si>
  <si>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</si>
  <si>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</si>
  <si>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</si>
  <si>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</si>
  <si>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</si>
  <si>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</si>
  <si>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</si>
  <si>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</si>
  <si>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</si>
  <si>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</si>
  <si>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</si>
  <si>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</si>
  <si>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</si>
  <si>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</si>
  <si>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</si>
  <si>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</si>
  <si>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</si>
  <si>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</si>
  <si>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</si>
  <si>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</si>
  <si>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</si>
  <si>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</si>
  <si>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</si>
  <si>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</si>
  <si>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</si>
  <si>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</si>
  <si>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</si>
  <si>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</si>
  <si>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</si>
  <si>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</si>
  <si>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</si>
  <si>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</si>
  <si>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</si>
  <si>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</si>
  <si>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</si>
  <si>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</si>
  <si>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</si>
  <si>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</si>
  <si>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</si>
  <si>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</si>
  <si>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</si>
  <si>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</si>
  <si>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</si>
  <si>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</si>
  <si>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</si>
  <si>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</si>
  <si>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</si>
  <si>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</si>
  <si>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</si>
  <si>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</si>
  <si>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</si>
  <si>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</si>
  <si>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</si>
  <si>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</si>
  <si>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</si>
  <si>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</si>
  <si>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0310</t>
  </si>
  <si>
    <t>Исполнено     I полугодие 2021 г.</t>
  </si>
  <si>
    <t xml:space="preserve">       Гражданская оборона</t>
  </si>
  <si>
    <t xml:space="preserve">      Обеспечение проведения выборов и референдумов</t>
  </si>
  <si>
    <t>0107</t>
  </si>
  <si>
    <t>Сведения об исполнении расходов бюджета Светлогорского городского округа по разделам и подразделам классификации расходов бюджета за 9 месяцев 2023 года</t>
  </si>
  <si>
    <t>9 месяцев 2023 г.</t>
  </si>
  <si>
    <t>Сведения об исполнении бюджета Светлогорского городского округа по расходам в разрезе муниципальных программ за 9 месяцев 2023 года</t>
  </si>
  <si>
    <t>Исполнено за 9 месяцев 2022 г.</t>
  </si>
  <si>
    <t>9 месяцев 2023 года</t>
  </si>
  <si>
    <t>9 месяцев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</si>
</sst>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68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0" fontId="11" fillId="5" borderId="1" xfId="3" applyFont="1" applyFill="1">
      <alignment horizontal="center" wrapText="1"/>
    </xf>
    <xf numFmtId="4" fontId="10" fillId="5" borderId="4" xfId="6" applyNumberFormat="1" applyFont="1" applyFill="1" applyBorder="1">
      <alignment horizontal="center" vertical="center" wrapText="1"/>
    </xf>
    <xf numFmtId="0" fontId="10" fillId="5" borderId="8" xfId="6" applyFont="1" applyFill="1" applyBorder="1">
      <alignment horizontal="center" vertical="center" wrapText="1"/>
    </xf>
    <xf numFmtId="4" fontId="7" fillId="5" borderId="2" xfId="9" applyFont="1" applyFill="1">
      <alignment horizontal="right" vertical="top" shrinkToFit="1"/>
    </xf>
    <xf numFmtId="10" fontId="7" fillId="5" borderId="9" xfId="10" applyFont="1" applyFill="1" applyBorder="1">
      <alignment horizontal="right" vertical="top" shrinkToFit="1"/>
    </xf>
    <xf numFmtId="4" fontId="7" fillId="5" borderId="1" xfId="2" applyNumberFormat="1" applyFont="1" applyFill="1"/>
    <xf numFmtId="0" fontId="7" fillId="5" borderId="1" xfId="2" applyFont="1" applyFill="1"/>
    <xf numFmtId="4" fontId="7" fillId="5" borderId="1" xfId="14" applyNumberFormat="1" applyFont="1" applyFill="1">
      <alignment horizontal="left" wrapText="1"/>
    </xf>
    <xf numFmtId="0" fontId="7" fillId="5" borderId="1" xfId="14" applyFont="1" applyFill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4" fontId="10" fillId="5" borderId="2" xfId="9" applyFont="1" applyFill="1">
      <alignment horizontal="right" vertical="top" shrinkToFit="1"/>
    </xf>
    <xf numFmtId="10" fontId="10" fillId="5" borderId="9" xfId="10" applyFont="1" applyFill="1" applyBorder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Font="1" applyFill="1" applyBorder="1">
      <alignment horizontal="right" vertical="top" shrinkToFit="1"/>
    </xf>
    <xf numFmtId="164" fontId="7" fillId="0" borderId="1" xfId="2" applyNumberFormat="1" applyFont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164" fontId="7" fillId="0" borderId="7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49" fontId="7" fillId="0" borderId="2" xfId="8" applyNumberFormat="1" applyFont="1">
      <alignment horizontal="center" vertical="top" shrinkToFit="1"/>
    </xf>
    <xf numFmtId="9" fontId="8" fillId="0" borderId="0" xfId="0" applyNumberFormat="1" applyFont="1" applyAlignment="1">
      <alignment horizontal="center"/>
    </xf>
    <xf numFmtId="9" fontId="8" fillId="0" borderId="7" xfId="0" applyNumberFormat="1" applyFont="1" applyBorder="1" applyAlignment="1">
      <alignment horizontal="center"/>
    </xf>
    <xf numFmtId="9" fontId="13" fillId="0" borderId="7" xfId="0" applyNumberFormat="1" applyFont="1" applyBorder="1" applyAlignment="1">
      <alignment horizontal="center"/>
    </xf>
    <xf numFmtId="9" fontId="8" fillId="0" borderId="0" xfId="0" applyNumberFormat="1" applyFont="1"/>
    <xf numFmtId="9" fontId="7" fillId="0" borderId="9" xfId="8" applyNumberFormat="1" applyFont="1" applyBorder="1">
      <alignment horizontal="center" vertical="top" shrinkToFit="1"/>
    </xf>
    <xf numFmtId="9" fontId="10" fillId="0" borderId="9" xfId="11" applyNumberFormat="1" applyFont="1" applyBorder="1" applyAlignment="1">
      <alignment horizontal="center"/>
    </xf>
    <xf numFmtId="0" fontId="10" fillId="5" borderId="5" xfId="6" applyFont="1" applyFill="1" applyBorder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4" fontId="10" fillId="0" borderId="7" xfId="2" applyNumberFormat="1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1" xfId="5" applyFont="1">
      <alignment horizontal="right"/>
    </xf>
    <xf numFmtId="0" fontId="0" fillId="0" borderId="1" xfId="0" applyBorder="1"/>
    <xf numFmtId="0" fontId="11" fillId="0" borderId="1" xfId="3" applyFont="1">
      <alignment horizont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2" xfId="6" applyFont="1">
      <alignment horizontal="center" vertical="center" wrapText="1"/>
    </xf>
    <xf numFmtId="9" fontId="10" fillId="0" borderId="3" xfId="6" applyNumberFormat="1" applyFont="1" applyBorder="1">
      <alignment horizontal="center" vertical="center" wrapText="1"/>
    </xf>
    <xf numFmtId="9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9" xfId="6" applyNumberFormat="1" applyFont="1" applyBorder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zoomScale="120" zoomScaleNormal="120" zoomScaleSheetLayoutView="100" workbookViewId="0">
      <pane ySplit="5" topLeftCell="A33" activePane="bottomLeft" state="frozen"/>
      <selection pane="bottomLeft" activeCell="D4" sqref="D4:F4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hidden="1" customWidth="1"/>
    <col min="4" max="4" width="14.7109375" style="18" hidden="1" customWidth="1"/>
    <col min="5" max="5" width="11.7109375" style="18" customWidth="1"/>
    <col min="6" max="6" width="11.7109375" style="19" hidden="1" customWidth="1"/>
    <col min="7" max="7" width="16.28515625" style="29" hidden="1" customWidth="1"/>
    <col min="8" max="8" width="14.7109375" style="18" customWidth="1"/>
    <col min="9" max="9" width="11.7109375" style="18" customWidth="1"/>
    <col min="10" max="10" width="11.7109375" style="19" customWidth="1"/>
    <col min="11" max="11" width="16.28515625" style="29" customWidth="1"/>
    <col min="12" max="16384" width="9.140625" style="2"/>
  </cols>
  <sheetData>
    <row r="1" spans="1:11" ht="15.95" customHeight="1" x14ac:dyDescent="0.25">
      <c r="A1" s="53"/>
      <c r="B1" s="53"/>
      <c r="C1" s="53"/>
      <c r="D1" s="53"/>
      <c r="E1" s="53"/>
      <c r="F1" s="9"/>
      <c r="G1" s="26"/>
      <c r="H1" s="2"/>
      <c r="I1" s="2"/>
      <c r="J1" s="9"/>
      <c r="K1" s="26"/>
    </row>
    <row r="2" spans="1:11" ht="49.5" customHeight="1" x14ac:dyDescent="0.25">
      <c r="A2" s="48" t="s">
        <v>120</v>
      </c>
      <c r="B2" s="48"/>
      <c r="C2" s="48"/>
      <c r="D2" s="48"/>
      <c r="E2" s="48"/>
      <c r="F2" s="49"/>
      <c r="G2" s="49"/>
      <c r="H2" s="50"/>
      <c r="I2" s="50"/>
      <c r="J2" s="50"/>
      <c r="K2" s="50"/>
    </row>
    <row r="3" spans="1:11" ht="12.75" customHeight="1" x14ac:dyDescent="0.25">
      <c r="A3" s="51" t="s">
        <v>89</v>
      </c>
      <c r="B3" s="51"/>
      <c r="C3" s="51"/>
      <c r="D3" s="51"/>
      <c r="E3" s="51"/>
      <c r="F3" s="51"/>
      <c r="G3" s="52"/>
      <c r="H3" s="52"/>
      <c r="I3" s="52"/>
      <c r="J3" s="2"/>
      <c r="K3" s="26"/>
    </row>
    <row r="4" spans="1:11" ht="20.25" customHeight="1" x14ac:dyDescent="0.25">
      <c r="A4" s="58" t="s">
        <v>0</v>
      </c>
      <c r="B4" s="58" t="s">
        <v>1</v>
      </c>
      <c r="C4" s="56" t="s">
        <v>116</v>
      </c>
      <c r="D4" s="44" t="s">
        <v>125</v>
      </c>
      <c r="E4" s="45"/>
      <c r="F4" s="45"/>
      <c r="G4" s="46" t="s">
        <v>88</v>
      </c>
      <c r="H4" s="44" t="s">
        <v>121</v>
      </c>
      <c r="I4" s="45"/>
      <c r="J4" s="45"/>
      <c r="K4" s="46" t="s">
        <v>88</v>
      </c>
    </row>
    <row r="5" spans="1:11" ht="37.5" customHeight="1" x14ac:dyDescent="0.25">
      <c r="A5" s="58"/>
      <c r="B5" s="58"/>
      <c r="C5" s="57"/>
      <c r="D5" s="10" t="s">
        <v>85</v>
      </c>
      <c r="E5" s="10" t="s">
        <v>87</v>
      </c>
      <c r="F5" s="11" t="s">
        <v>86</v>
      </c>
      <c r="G5" s="47"/>
      <c r="H5" s="10" t="s">
        <v>85</v>
      </c>
      <c r="I5" s="10" t="s">
        <v>87</v>
      </c>
      <c r="J5" s="11" t="s">
        <v>86</v>
      </c>
      <c r="K5" s="47"/>
    </row>
    <row r="6" spans="1:11" s="24" customFormat="1" ht="14.25" x14ac:dyDescent="0.2">
      <c r="A6" s="3" t="s">
        <v>2</v>
      </c>
      <c r="B6" s="20" t="s">
        <v>3</v>
      </c>
      <c r="C6" s="21">
        <f>C7+C8+C9+C10+C12+C13</f>
        <v>36934.75</v>
      </c>
      <c r="D6" s="21">
        <f>D7+D8+D9+D10+D12+D13</f>
        <v>105753</v>
      </c>
      <c r="E6" s="21">
        <f>E7+E8+E9+E10+E12+E13</f>
        <v>72205</v>
      </c>
      <c r="F6" s="23">
        <f>E6/D6</f>
        <v>0.68277022874055582</v>
      </c>
      <c r="G6" s="27">
        <f>E6/C6</f>
        <v>1.9549340390824359</v>
      </c>
      <c r="H6" s="21">
        <f>H7+H8+H9+H10+H12+H13+H11</f>
        <v>178024</v>
      </c>
      <c r="I6" s="21">
        <f>I7+I8+I9+I10+I12+I13+I11</f>
        <v>106612</v>
      </c>
      <c r="J6" s="23">
        <f>I6/H6</f>
        <v>0.59886307464162136</v>
      </c>
      <c r="K6" s="27">
        <f>I6/E6</f>
        <v>1.4765182466588187</v>
      </c>
    </row>
    <row r="7" spans="1:11" ht="51" outlineLevel="1" x14ac:dyDescent="0.25">
      <c r="A7" s="5" t="s">
        <v>4</v>
      </c>
      <c r="B7" s="4" t="s">
        <v>5</v>
      </c>
      <c r="C7" s="6">
        <v>1543.97</v>
      </c>
      <c r="D7" s="12">
        <v>3916.46</v>
      </c>
      <c r="E7" s="12">
        <v>2899</v>
      </c>
      <c r="F7" s="13">
        <f>E7/D7</f>
        <v>0.7402092706168325</v>
      </c>
      <c r="G7" s="28">
        <f t="shared" ref="G7:G51" si="0">E7/C7</f>
        <v>1.8776271559680564</v>
      </c>
      <c r="H7" s="12">
        <v>8717</v>
      </c>
      <c r="I7" s="12">
        <v>5467</v>
      </c>
      <c r="J7" s="13">
        <f>I7/H7</f>
        <v>0.62716530916599744</v>
      </c>
      <c r="K7" s="28">
        <f>I7/E7</f>
        <v>1.8858226974818904</v>
      </c>
    </row>
    <row r="8" spans="1:11" ht="63.75" outlineLevel="1" x14ac:dyDescent="0.25">
      <c r="A8" s="5" t="s">
        <v>6</v>
      </c>
      <c r="B8" s="4" t="s">
        <v>7</v>
      </c>
      <c r="C8" s="6">
        <v>16192.45</v>
      </c>
      <c r="D8" s="12">
        <v>44364.59</v>
      </c>
      <c r="E8" s="12">
        <v>32371</v>
      </c>
      <c r="F8" s="13">
        <f>E8/D8</f>
        <v>0.72965849566061591</v>
      </c>
      <c r="G8" s="28">
        <f t="shared" si="0"/>
        <v>1.9991415752403126</v>
      </c>
      <c r="H8" s="12">
        <v>54515</v>
      </c>
      <c r="I8" s="12">
        <v>34063</v>
      </c>
      <c r="J8" s="13">
        <f>I8/H8</f>
        <v>0.62483720077043015</v>
      </c>
      <c r="K8" s="28">
        <f t="shared" ref="K8:K13" si="1">I8/E8</f>
        <v>1.0522690062092614</v>
      </c>
    </row>
    <row r="9" spans="1:11" outlineLevel="1" x14ac:dyDescent="0.25">
      <c r="A9" s="5" t="s">
        <v>8</v>
      </c>
      <c r="B9" s="4" t="s">
        <v>9</v>
      </c>
      <c r="C9" s="6">
        <v>0</v>
      </c>
      <c r="D9" s="12">
        <v>66.5</v>
      </c>
      <c r="E9" s="12">
        <v>67</v>
      </c>
      <c r="F9" s="13">
        <f>E9/D9</f>
        <v>1.0075187969924813</v>
      </c>
      <c r="G9" s="28"/>
      <c r="H9" s="12">
        <v>3</v>
      </c>
      <c r="I9" s="12">
        <v>3</v>
      </c>
      <c r="J9" s="13">
        <f>I9/H9</f>
        <v>1</v>
      </c>
      <c r="K9" s="28">
        <f t="shared" si="1"/>
        <v>4.4776119402985072E-2</v>
      </c>
    </row>
    <row r="10" spans="1:11" ht="38.25" outlineLevel="1" x14ac:dyDescent="0.25">
      <c r="A10" s="5" t="s">
        <v>10</v>
      </c>
      <c r="B10" s="4" t="s">
        <v>11</v>
      </c>
      <c r="C10" s="6">
        <v>4162.26</v>
      </c>
      <c r="D10" s="12">
        <v>12561.05</v>
      </c>
      <c r="E10" s="12">
        <v>8309</v>
      </c>
      <c r="F10" s="13">
        <f t="shared" ref="F10:F48" si="2">E10/D10</f>
        <v>0.6614892863255859</v>
      </c>
      <c r="G10" s="28">
        <f t="shared" si="0"/>
        <v>1.996271256480854</v>
      </c>
      <c r="H10" s="12">
        <v>14436</v>
      </c>
      <c r="I10" s="12">
        <v>9408</v>
      </c>
      <c r="J10" s="13">
        <f t="shared" ref="J10:J13" si="3">I10/H10</f>
        <v>0.6517040731504572</v>
      </c>
      <c r="K10" s="28">
        <f t="shared" si="1"/>
        <v>1.1322662173546756</v>
      </c>
    </row>
    <row r="11" spans="1:11" ht="25.5" outlineLevel="1" x14ac:dyDescent="0.25">
      <c r="A11" s="5" t="s">
        <v>118</v>
      </c>
      <c r="B11" s="37" t="s">
        <v>119</v>
      </c>
      <c r="C11" s="6"/>
      <c r="D11" s="12"/>
      <c r="E11" s="12">
        <v>0</v>
      </c>
      <c r="F11" s="13"/>
      <c r="G11" s="28"/>
      <c r="H11" s="12">
        <v>3182</v>
      </c>
      <c r="I11" s="12">
        <v>3182</v>
      </c>
      <c r="J11" s="13">
        <f t="shared" si="3"/>
        <v>1</v>
      </c>
      <c r="K11" s="28" t="e">
        <f t="shared" si="1"/>
        <v>#DIV/0!</v>
      </c>
    </row>
    <row r="12" spans="1:11" outlineLevel="1" x14ac:dyDescent="0.25">
      <c r="A12" s="5" t="s">
        <v>12</v>
      </c>
      <c r="B12" s="4" t="s">
        <v>13</v>
      </c>
      <c r="C12" s="6">
        <v>0</v>
      </c>
      <c r="D12" s="12">
        <v>1667.75</v>
      </c>
      <c r="E12" s="12">
        <v>0</v>
      </c>
      <c r="F12" s="13">
        <f t="shared" si="2"/>
        <v>0</v>
      </c>
      <c r="G12" s="28"/>
      <c r="H12" s="12">
        <v>12438</v>
      </c>
      <c r="I12" s="12">
        <v>0</v>
      </c>
      <c r="J12" s="13">
        <f t="shared" si="3"/>
        <v>0</v>
      </c>
      <c r="K12" s="28"/>
    </row>
    <row r="13" spans="1:11" outlineLevel="1" x14ac:dyDescent="0.25">
      <c r="A13" s="5" t="s">
        <v>14</v>
      </c>
      <c r="B13" s="4" t="s">
        <v>15</v>
      </c>
      <c r="C13" s="6">
        <v>15036.07</v>
      </c>
      <c r="D13" s="12">
        <v>43176.65</v>
      </c>
      <c r="E13" s="12">
        <v>28559</v>
      </c>
      <c r="F13" s="13">
        <f t="shared" si="2"/>
        <v>0.66144548036959794</v>
      </c>
      <c r="G13" s="28">
        <f t="shared" si="0"/>
        <v>1.8993659912463829</v>
      </c>
      <c r="H13" s="12">
        <v>84733</v>
      </c>
      <c r="I13" s="12">
        <v>54489</v>
      </c>
      <c r="J13" s="13">
        <f t="shared" si="3"/>
        <v>0.64306704589711206</v>
      </c>
      <c r="K13" s="28">
        <f t="shared" si="1"/>
        <v>1.9079449560558843</v>
      </c>
    </row>
    <row r="14" spans="1:11" s="24" customFormat="1" ht="14.25" x14ac:dyDescent="0.2">
      <c r="A14" s="3" t="s">
        <v>16</v>
      </c>
      <c r="B14" s="20" t="s">
        <v>17</v>
      </c>
      <c r="C14" s="21">
        <f>C15</f>
        <v>338.03</v>
      </c>
      <c r="D14" s="21">
        <f>D15</f>
        <v>750</v>
      </c>
      <c r="E14" s="21">
        <f>E15</f>
        <v>525</v>
      </c>
      <c r="F14" s="23">
        <f>E14/D14</f>
        <v>0.7</v>
      </c>
      <c r="G14" s="27">
        <f t="shared" si="0"/>
        <v>1.5531165872851522</v>
      </c>
      <c r="H14" s="21">
        <f>H15</f>
        <v>894</v>
      </c>
      <c r="I14" s="21">
        <f>I15</f>
        <v>609</v>
      </c>
      <c r="J14" s="23">
        <f>I14/H14</f>
        <v>0.68120805369127513</v>
      </c>
      <c r="K14" s="27">
        <f>I14/E14</f>
        <v>1.1599999999999999</v>
      </c>
    </row>
    <row r="15" spans="1:11" ht="25.5" outlineLevel="1" x14ac:dyDescent="0.25">
      <c r="A15" s="5" t="s">
        <v>18</v>
      </c>
      <c r="B15" s="4" t="s">
        <v>19</v>
      </c>
      <c r="C15" s="6">
        <v>338.03</v>
      </c>
      <c r="D15" s="12">
        <v>750</v>
      </c>
      <c r="E15" s="12">
        <v>525</v>
      </c>
      <c r="F15" s="13">
        <f t="shared" si="2"/>
        <v>0.7</v>
      </c>
      <c r="G15" s="28">
        <f t="shared" si="0"/>
        <v>1.5531165872851522</v>
      </c>
      <c r="H15" s="12">
        <v>894</v>
      </c>
      <c r="I15" s="12">
        <v>609</v>
      </c>
      <c r="J15" s="13">
        <f t="shared" ref="J15" si="4">I15/H15</f>
        <v>0.68120805369127513</v>
      </c>
      <c r="K15" s="28">
        <f>I15/E15</f>
        <v>1.1599999999999999</v>
      </c>
    </row>
    <row r="16" spans="1:11" s="24" customFormat="1" ht="25.5" x14ac:dyDescent="0.2">
      <c r="A16" s="3" t="s">
        <v>20</v>
      </c>
      <c r="B16" s="20" t="s">
        <v>21</v>
      </c>
      <c r="C16" s="21">
        <f>C17+C19</f>
        <v>3781.08</v>
      </c>
      <c r="D16" s="21">
        <f>D17+D19+D18</f>
        <v>13554.31</v>
      </c>
      <c r="E16" s="21">
        <f>E17+E19+E18</f>
        <v>10165</v>
      </c>
      <c r="F16" s="23">
        <f>E16/D16</f>
        <v>0.74994595814910536</v>
      </c>
      <c r="G16" s="27">
        <f t="shared" si="0"/>
        <v>2.6883853290594222</v>
      </c>
      <c r="H16" s="21">
        <f>H17+H19+H18</f>
        <v>18492</v>
      </c>
      <c r="I16" s="21">
        <f>I17+I19+I18</f>
        <v>12442</v>
      </c>
      <c r="J16" s="23">
        <f>I16/H16</f>
        <v>0.67283149470041104</v>
      </c>
      <c r="K16" s="27">
        <f>I16/E16</f>
        <v>1.2240039350713232</v>
      </c>
    </row>
    <row r="17" spans="1:11" outlineLevel="1" x14ac:dyDescent="0.25">
      <c r="A17" s="5" t="s">
        <v>117</v>
      </c>
      <c r="B17" s="4" t="s">
        <v>23</v>
      </c>
      <c r="C17" s="6">
        <v>3766.08</v>
      </c>
      <c r="D17" s="12">
        <v>12415.9</v>
      </c>
      <c r="E17" s="12">
        <v>9899</v>
      </c>
      <c r="F17" s="13">
        <f t="shared" si="2"/>
        <v>0.79728412761056389</v>
      </c>
      <c r="G17" s="28">
        <f t="shared" si="0"/>
        <v>2.6284624861925399</v>
      </c>
      <c r="H17" s="12">
        <v>15590</v>
      </c>
      <c r="I17" s="12">
        <v>11514</v>
      </c>
      <c r="J17" s="13">
        <f t="shared" ref="J17:J19" si="5">I17/H17</f>
        <v>0.73855035279025016</v>
      </c>
      <c r="K17" s="28">
        <f>I17/E17</f>
        <v>1.1631477927063341</v>
      </c>
    </row>
    <row r="18" spans="1:11" ht="38.25" outlineLevel="1" x14ac:dyDescent="0.25">
      <c r="A18" s="5" t="s">
        <v>22</v>
      </c>
      <c r="B18" s="37" t="s">
        <v>115</v>
      </c>
      <c r="C18" s="6">
        <v>0</v>
      </c>
      <c r="D18" s="12">
        <v>742.5</v>
      </c>
      <c r="E18" s="12">
        <v>235</v>
      </c>
      <c r="F18" s="13">
        <f t="shared" si="2"/>
        <v>0.3164983164983165</v>
      </c>
      <c r="G18" s="28" t="e">
        <f t="shared" si="0"/>
        <v>#DIV/0!</v>
      </c>
      <c r="H18" s="12">
        <v>2613</v>
      </c>
      <c r="I18" s="12">
        <v>852</v>
      </c>
      <c r="J18" s="13">
        <f t="shared" si="5"/>
        <v>0.32606199770378874</v>
      </c>
      <c r="K18" s="28">
        <f t="shared" ref="K18:K19" si="6">I18/E18</f>
        <v>3.6255319148936169</v>
      </c>
    </row>
    <row r="19" spans="1:11" ht="38.25" outlineLevel="1" x14ac:dyDescent="0.25">
      <c r="A19" s="5" t="s">
        <v>24</v>
      </c>
      <c r="B19" s="4" t="s">
        <v>25</v>
      </c>
      <c r="C19" s="6">
        <v>15</v>
      </c>
      <c r="D19" s="12">
        <v>395.91</v>
      </c>
      <c r="E19" s="12">
        <v>31</v>
      </c>
      <c r="F19" s="13">
        <f t="shared" si="2"/>
        <v>7.8300623879164449E-2</v>
      </c>
      <c r="G19" s="28"/>
      <c r="H19" s="12">
        <v>289</v>
      </c>
      <c r="I19" s="12">
        <v>76</v>
      </c>
      <c r="J19" s="13">
        <f t="shared" si="5"/>
        <v>0.26297577854671278</v>
      </c>
      <c r="K19" s="28">
        <f t="shared" si="6"/>
        <v>2.4516129032258065</v>
      </c>
    </row>
    <row r="20" spans="1:11" s="24" customFormat="1" ht="14.25" x14ac:dyDescent="0.2">
      <c r="A20" s="3" t="s">
        <v>26</v>
      </c>
      <c r="B20" s="20" t="s">
        <v>27</v>
      </c>
      <c r="C20" s="21">
        <f>C21+C22+C23</f>
        <v>27572.05</v>
      </c>
      <c r="D20" s="21">
        <f>D21+D22+D23</f>
        <v>117767.26999999999</v>
      </c>
      <c r="E20" s="21">
        <f>E21+E22+E23</f>
        <v>45438</v>
      </c>
      <c r="F20" s="23">
        <f>E20/D20</f>
        <v>0.38582876210003003</v>
      </c>
      <c r="G20" s="27">
        <f t="shared" si="0"/>
        <v>1.6479732192564571</v>
      </c>
      <c r="H20" s="21">
        <f>H21+H22+H23</f>
        <v>92469.35</v>
      </c>
      <c r="I20" s="21">
        <f>I21+I22+I23</f>
        <v>16740</v>
      </c>
      <c r="J20" s="23">
        <f>I20/H20</f>
        <v>0.18103295848840723</v>
      </c>
      <c r="K20" s="27">
        <f>I20/E20</f>
        <v>0.36841410273339498</v>
      </c>
    </row>
    <row r="21" spans="1:11" outlineLevel="1" x14ac:dyDescent="0.25">
      <c r="A21" s="5" t="s">
        <v>28</v>
      </c>
      <c r="B21" s="4" t="s">
        <v>29</v>
      </c>
      <c r="C21" s="6">
        <v>0</v>
      </c>
      <c r="D21" s="12">
        <v>22.9</v>
      </c>
      <c r="E21" s="12">
        <v>0</v>
      </c>
      <c r="F21" s="13">
        <f t="shared" si="2"/>
        <v>0</v>
      </c>
      <c r="G21" s="28"/>
      <c r="H21" s="12">
        <v>25.35</v>
      </c>
      <c r="I21" s="12">
        <v>0</v>
      </c>
      <c r="J21" s="13">
        <f t="shared" ref="J21:J23" si="7">I21/H21</f>
        <v>0</v>
      </c>
      <c r="K21" s="28" t="e">
        <f>I21/E21</f>
        <v>#DIV/0!</v>
      </c>
    </row>
    <row r="22" spans="1:11" outlineLevel="1" x14ac:dyDescent="0.25">
      <c r="A22" s="5" t="s">
        <v>30</v>
      </c>
      <c r="B22" s="4" t="s">
        <v>31</v>
      </c>
      <c r="C22" s="6">
        <v>22212.42</v>
      </c>
      <c r="D22" s="12">
        <v>72640.7</v>
      </c>
      <c r="E22" s="12">
        <v>22152</v>
      </c>
      <c r="F22" s="13">
        <f t="shared" si="2"/>
        <v>0.30495300843741868</v>
      </c>
      <c r="G22" s="28">
        <f t="shared" si="0"/>
        <v>0.9972799001639624</v>
      </c>
      <c r="H22" s="12">
        <v>69850</v>
      </c>
      <c r="I22" s="12">
        <v>4973</v>
      </c>
      <c r="J22" s="13">
        <f t="shared" si="7"/>
        <v>7.1195418754473869E-2</v>
      </c>
      <c r="K22" s="28">
        <f t="shared" ref="K22:K23" si="8">I22/E22</f>
        <v>0.22449440231130371</v>
      </c>
    </row>
    <row r="23" spans="1:11" ht="25.5" outlineLevel="1" x14ac:dyDescent="0.25">
      <c r="A23" s="5" t="s">
        <v>32</v>
      </c>
      <c r="B23" s="4" t="s">
        <v>33</v>
      </c>
      <c r="C23" s="6">
        <v>5359.63</v>
      </c>
      <c r="D23" s="12">
        <v>45103.67</v>
      </c>
      <c r="E23" s="12">
        <v>23286</v>
      </c>
      <c r="F23" s="13">
        <f t="shared" si="2"/>
        <v>0.51627727854518268</v>
      </c>
      <c r="G23" s="28">
        <f t="shared" si="0"/>
        <v>4.3447028992673005</v>
      </c>
      <c r="H23" s="12">
        <v>22594</v>
      </c>
      <c r="I23" s="12">
        <v>11767</v>
      </c>
      <c r="J23" s="13">
        <f t="shared" si="7"/>
        <v>0.52080198282729928</v>
      </c>
      <c r="K23" s="28">
        <f t="shared" si="8"/>
        <v>0.50532508803572962</v>
      </c>
    </row>
    <row r="24" spans="1:11" s="24" customFormat="1" ht="25.5" x14ac:dyDescent="0.2">
      <c r="A24" s="3" t="s">
        <v>34</v>
      </c>
      <c r="B24" s="20" t="s">
        <v>35</v>
      </c>
      <c r="C24" s="21">
        <f>C25+C26+C27+C28</f>
        <v>55039.87</v>
      </c>
      <c r="D24" s="21">
        <f>D25+D26+D27+D28</f>
        <v>252129.55</v>
      </c>
      <c r="E24" s="21">
        <f>E25+E26+E27+E28</f>
        <v>105529</v>
      </c>
      <c r="F24" s="23">
        <f>E24/D24</f>
        <v>0.41855070141520501</v>
      </c>
      <c r="G24" s="27">
        <f t="shared" si="0"/>
        <v>1.9173192087844684</v>
      </c>
      <c r="H24" s="21">
        <f>H25+H26+H27+H28</f>
        <v>299090</v>
      </c>
      <c r="I24" s="21">
        <f>I25+I26+I27+I28</f>
        <v>123584</v>
      </c>
      <c r="J24" s="23">
        <f>I24/H24</f>
        <v>0.41320004012170247</v>
      </c>
      <c r="K24" s="27">
        <f>I24/E24</f>
        <v>1.1710904111665987</v>
      </c>
    </row>
    <row r="25" spans="1:11" outlineLevel="1" x14ac:dyDescent="0.25">
      <c r="A25" s="5" t="s">
        <v>36</v>
      </c>
      <c r="B25" s="4" t="s">
        <v>37</v>
      </c>
      <c r="C25" s="6">
        <v>689.9</v>
      </c>
      <c r="D25" s="12">
        <v>10012</v>
      </c>
      <c r="E25" s="12">
        <v>1807</v>
      </c>
      <c r="F25" s="13">
        <f t="shared" si="2"/>
        <v>0.18048341989612465</v>
      </c>
      <c r="G25" s="28">
        <f t="shared" si="0"/>
        <v>2.619220176837223</v>
      </c>
      <c r="H25" s="12">
        <v>17981</v>
      </c>
      <c r="I25" s="12">
        <v>4604</v>
      </c>
      <c r="J25" s="13">
        <f t="shared" ref="J25:J28" si="9">I25/H25</f>
        <v>0.25604805072020465</v>
      </c>
      <c r="K25" s="28">
        <f>I25/E25</f>
        <v>2.5478693967902601</v>
      </c>
    </row>
    <row r="26" spans="1:11" outlineLevel="1" x14ac:dyDescent="0.25">
      <c r="A26" s="5" t="s">
        <v>38</v>
      </c>
      <c r="B26" s="4" t="s">
        <v>39</v>
      </c>
      <c r="C26" s="6">
        <v>14638.77</v>
      </c>
      <c r="D26" s="12">
        <v>93786.33</v>
      </c>
      <c r="E26" s="12">
        <v>36021</v>
      </c>
      <c r="F26" s="13">
        <f t="shared" si="2"/>
        <v>0.38407516319275953</v>
      </c>
      <c r="G26" s="28">
        <f t="shared" si="0"/>
        <v>2.4606575552454202</v>
      </c>
      <c r="H26" s="12">
        <v>77727</v>
      </c>
      <c r="I26" s="12">
        <v>28341</v>
      </c>
      <c r="J26" s="13">
        <f t="shared" si="9"/>
        <v>0.3646223320081825</v>
      </c>
      <c r="K26" s="28">
        <f>I26/E26</f>
        <v>0.78679103856083954</v>
      </c>
    </row>
    <row r="27" spans="1:11" outlineLevel="1" x14ac:dyDescent="0.25">
      <c r="A27" s="5" t="s">
        <v>40</v>
      </c>
      <c r="B27" s="4" t="s">
        <v>41</v>
      </c>
      <c r="C27" s="6">
        <v>30046.87</v>
      </c>
      <c r="D27" s="12">
        <v>125843.95</v>
      </c>
      <c r="E27" s="12">
        <v>56813</v>
      </c>
      <c r="F27" s="13">
        <f t="shared" si="2"/>
        <v>0.45145595000792649</v>
      </c>
      <c r="G27" s="28">
        <f t="shared" si="0"/>
        <v>1.8908125871346999</v>
      </c>
      <c r="H27" s="12">
        <v>155903</v>
      </c>
      <c r="I27" s="12">
        <v>72165</v>
      </c>
      <c r="J27" s="13">
        <f t="shared" si="9"/>
        <v>0.46288397272663129</v>
      </c>
      <c r="K27" s="28">
        <f t="shared" ref="K27:K28" si="10">I27/E27</f>
        <v>1.2702198440497774</v>
      </c>
    </row>
    <row r="28" spans="1:11" ht="25.5" outlineLevel="1" x14ac:dyDescent="0.25">
      <c r="A28" s="5" t="s">
        <v>42</v>
      </c>
      <c r="B28" s="4" t="s">
        <v>43</v>
      </c>
      <c r="C28" s="6">
        <v>9664.33</v>
      </c>
      <c r="D28" s="12">
        <v>22487.27</v>
      </c>
      <c r="E28" s="12">
        <v>10888</v>
      </c>
      <c r="F28" s="13">
        <f t="shared" si="2"/>
        <v>0.4841850522540086</v>
      </c>
      <c r="G28" s="28">
        <f t="shared" si="0"/>
        <v>1.1266171581475384</v>
      </c>
      <c r="H28" s="12">
        <v>47479</v>
      </c>
      <c r="I28" s="12">
        <v>18474</v>
      </c>
      <c r="J28" s="13">
        <f t="shared" si="9"/>
        <v>0.38909833821268353</v>
      </c>
      <c r="K28" s="28">
        <f t="shared" si="10"/>
        <v>1.696730345334313</v>
      </c>
    </row>
    <row r="29" spans="1:11" s="24" customFormat="1" ht="14.25" x14ac:dyDescent="0.2">
      <c r="A29" s="3" t="s">
        <v>44</v>
      </c>
      <c r="B29" s="20" t="s">
        <v>45</v>
      </c>
      <c r="C29" s="21">
        <f>C30+C31+C32+C33+C34+C35</f>
        <v>154291.30999999997</v>
      </c>
      <c r="D29" s="21">
        <f>D30+D31+D32+D33+D34+D35</f>
        <v>678171.45000000007</v>
      </c>
      <c r="E29" s="21">
        <f>E30+E31+E32+E33+E34+E35</f>
        <v>239058</v>
      </c>
      <c r="F29" s="23">
        <f>E29/D29</f>
        <v>0.35250378057053267</v>
      </c>
      <c r="G29" s="27">
        <f t="shared" si="0"/>
        <v>1.5493938057820629</v>
      </c>
      <c r="H29" s="21">
        <f>H30+H31+H32+H33+H34+H35</f>
        <v>662631.69999999995</v>
      </c>
      <c r="I29" s="21">
        <f>I30+I31+I32+I33+I34+I35</f>
        <v>259173</v>
      </c>
      <c r="J29" s="23">
        <f>I29/H29</f>
        <v>0.39112677525086714</v>
      </c>
      <c r="K29" s="27">
        <f>I29/E29</f>
        <v>1.0841427603343121</v>
      </c>
    </row>
    <row r="30" spans="1:11" outlineLevel="1" x14ac:dyDescent="0.25">
      <c r="A30" s="5" t="s">
        <v>46</v>
      </c>
      <c r="B30" s="4" t="s">
        <v>47</v>
      </c>
      <c r="C30" s="6">
        <v>49320.23</v>
      </c>
      <c r="D30" s="12">
        <v>117269.1</v>
      </c>
      <c r="E30" s="12">
        <v>78247</v>
      </c>
      <c r="F30" s="13">
        <f t="shared" si="2"/>
        <v>0.66724311860498631</v>
      </c>
      <c r="G30" s="28">
        <f t="shared" si="0"/>
        <v>1.5865092275522639</v>
      </c>
      <c r="H30" s="12">
        <v>261337</v>
      </c>
      <c r="I30" s="12">
        <v>89652</v>
      </c>
      <c r="J30" s="13">
        <f t="shared" ref="J30:J35" si="11">I30/H30</f>
        <v>0.34305130922907967</v>
      </c>
      <c r="K30" s="28">
        <f>I30/E30</f>
        <v>1.1457563868263321</v>
      </c>
    </row>
    <row r="31" spans="1:11" outlineLevel="1" x14ac:dyDescent="0.25">
      <c r="A31" s="5" t="s">
        <v>48</v>
      </c>
      <c r="B31" s="4" t="s">
        <v>49</v>
      </c>
      <c r="C31" s="6">
        <v>80780.240000000005</v>
      </c>
      <c r="D31" s="12">
        <v>500669.46</v>
      </c>
      <c r="E31" s="12">
        <v>118096</v>
      </c>
      <c r="F31" s="13">
        <f t="shared" si="2"/>
        <v>0.23587618066418509</v>
      </c>
      <c r="G31" s="28">
        <f t="shared" si="0"/>
        <v>1.4619416827679639</v>
      </c>
      <c r="H31" s="12">
        <v>329935</v>
      </c>
      <c r="I31" s="12">
        <v>118923</v>
      </c>
      <c r="J31" s="13">
        <f t="shared" si="11"/>
        <v>0.36044372376377165</v>
      </c>
      <c r="K31" s="28">
        <f t="shared" ref="K31:K35" si="12">I31/E31</f>
        <v>1.0070027774014361</v>
      </c>
    </row>
    <row r="32" spans="1:11" outlineLevel="1" x14ac:dyDescent="0.25">
      <c r="A32" s="5" t="s">
        <v>50</v>
      </c>
      <c r="B32" s="4" t="s">
        <v>51</v>
      </c>
      <c r="C32" s="6">
        <v>22168.080000000002</v>
      </c>
      <c r="D32" s="12">
        <v>52288.23</v>
      </c>
      <c r="E32" s="12">
        <v>36553</v>
      </c>
      <c r="F32" s="13">
        <f t="shared" si="2"/>
        <v>0.69906745743736209</v>
      </c>
      <c r="G32" s="28">
        <f t="shared" si="0"/>
        <v>1.6489023857726965</v>
      </c>
      <c r="H32" s="12">
        <v>59769</v>
      </c>
      <c r="I32" s="12">
        <v>41399</v>
      </c>
      <c r="J32" s="13">
        <f t="shared" si="11"/>
        <v>0.69265003597182484</v>
      </c>
      <c r="K32" s="28">
        <f t="shared" si="12"/>
        <v>1.1325746176784395</v>
      </c>
    </row>
    <row r="33" spans="1:11" ht="25.5" outlineLevel="1" x14ac:dyDescent="0.25">
      <c r="A33" s="5" t="s">
        <v>52</v>
      </c>
      <c r="B33" s="4" t="s">
        <v>53</v>
      </c>
      <c r="C33" s="6">
        <v>4</v>
      </c>
      <c r="D33" s="12">
        <v>141</v>
      </c>
      <c r="E33" s="12">
        <v>15</v>
      </c>
      <c r="F33" s="13">
        <f t="shared" si="2"/>
        <v>0.10638297872340426</v>
      </c>
      <c r="G33" s="28">
        <f t="shared" si="0"/>
        <v>3.75</v>
      </c>
      <c r="H33" s="12">
        <v>341.7</v>
      </c>
      <c r="I33" s="12">
        <v>105</v>
      </c>
      <c r="J33" s="13">
        <f t="shared" si="11"/>
        <v>0.30728709394205445</v>
      </c>
      <c r="K33" s="28">
        <f t="shared" si="12"/>
        <v>7</v>
      </c>
    </row>
    <row r="34" spans="1:11" outlineLevel="1" x14ac:dyDescent="0.25">
      <c r="A34" s="5" t="s">
        <v>54</v>
      </c>
      <c r="B34" s="4" t="s">
        <v>55</v>
      </c>
      <c r="C34" s="6">
        <v>1939.74</v>
      </c>
      <c r="D34" s="12">
        <v>6739.66</v>
      </c>
      <c r="E34" s="12">
        <v>5858</v>
      </c>
      <c r="F34" s="13">
        <f t="shared" si="2"/>
        <v>0.86918331191781195</v>
      </c>
      <c r="G34" s="28">
        <f t="shared" si="0"/>
        <v>3.0199923701114582</v>
      </c>
      <c r="H34" s="12">
        <v>3929</v>
      </c>
      <c r="I34" s="12">
        <v>2733</v>
      </c>
      <c r="J34" s="13">
        <f t="shared" si="11"/>
        <v>0.69559684398065669</v>
      </c>
      <c r="K34" s="28">
        <f t="shared" si="12"/>
        <v>0.46654148173438031</v>
      </c>
    </row>
    <row r="35" spans="1:11" outlineLevel="1" x14ac:dyDescent="0.25">
      <c r="A35" s="5" t="s">
        <v>56</v>
      </c>
      <c r="B35" s="4" t="s">
        <v>57</v>
      </c>
      <c r="C35" s="6">
        <v>79.02</v>
      </c>
      <c r="D35" s="12">
        <v>1064</v>
      </c>
      <c r="E35" s="12">
        <v>289</v>
      </c>
      <c r="F35" s="13">
        <f t="shared" si="2"/>
        <v>0.27161654135338348</v>
      </c>
      <c r="G35" s="28">
        <f t="shared" si="0"/>
        <v>3.6573019488737031</v>
      </c>
      <c r="H35" s="12">
        <v>7320</v>
      </c>
      <c r="I35" s="12">
        <v>6361</v>
      </c>
      <c r="J35" s="13">
        <f t="shared" si="11"/>
        <v>0.8689890710382514</v>
      </c>
      <c r="K35" s="28">
        <f t="shared" si="12"/>
        <v>22.010380622837371</v>
      </c>
    </row>
    <row r="36" spans="1:11" s="24" customFormat="1" ht="14.25" x14ac:dyDescent="0.2">
      <c r="A36" s="3" t="s">
        <v>58</v>
      </c>
      <c r="B36" s="20" t="s">
        <v>59</v>
      </c>
      <c r="C36" s="21">
        <f>C37</f>
        <v>9413.5400000000009</v>
      </c>
      <c r="D36" s="21">
        <f>D37</f>
        <v>17767.79</v>
      </c>
      <c r="E36" s="21">
        <f>E37</f>
        <v>10623</v>
      </c>
      <c r="F36" s="23">
        <f>E36/D36</f>
        <v>0.59787964625876378</v>
      </c>
      <c r="G36" s="27">
        <f t="shared" si="0"/>
        <v>1.1284808902920687</v>
      </c>
      <c r="H36" s="21">
        <f>H37</f>
        <v>20115</v>
      </c>
      <c r="I36" s="21">
        <f>I37</f>
        <v>13513</v>
      </c>
      <c r="J36" s="23">
        <f>I36/H36</f>
        <v>0.6717872234650758</v>
      </c>
      <c r="K36" s="27">
        <f>I36/E36</f>
        <v>1.2720512096394616</v>
      </c>
    </row>
    <row r="37" spans="1:11" outlineLevel="1" x14ac:dyDescent="0.25">
      <c r="A37" s="5" t="s">
        <v>60</v>
      </c>
      <c r="B37" s="4" t="s">
        <v>61</v>
      </c>
      <c r="C37" s="6">
        <v>9413.5400000000009</v>
      </c>
      <c r="D37" s="12">
        <v>17767.79</v>
      </c>
      <c r="E37" s="12">
        <v>10623</v>
      </c>
      <c r="F37" s="13">
        <f t="shared" si="2"/>
        <v>0.59787964625876378</v>
      </c>
      <c r="G37" s="28">
        <f t="shared" si="0"/>
        <v>1.1284808902920687</v>
      </c>
      <c r="H37" s="12">
        <v>20115</v>
      </c>
      <c r="I37" s="12">
        <v>13513</v>
      </c>
      <c r="J37" s="13">
        <f t="shared" ref="J37" si="13">I37/H37</f>
        <v>0.6717872234650758</v>
      </c>
      <c r="K37" s="28">
        <f>I37/E37</f>
        <v>1.2720512096394616</v>
      </c>
    </row>
    <row r="38" spans="1:11" s="24" customFormat="1" ht="14.25" x14ac:dyDescent="0.2">
      <c r="A38" s="3" t="s">
        <v>62</v>
      </c>
      <c r="B38" s="20" t="s">
        <v>63</v>
      </c>
      <c r="C38" s="21">
        <f>C39+C40+C41+C42+C43</f>
        <v>9455.92</v>
      </c>
      <c r="D38" s="21">
        <f>D39+D40+D41+D42+D43</f>
        <v>28007.54</v>
      </c>
      <c r="E38" s="21">
        <f>E39+E40+E41+E42+E43</f>
        <v>19394</v>
      </c>
      <c r="F38" s="23">
        <f>E38/D38</f>
        <v>0.69245638852966018</v>
      </c>
      <c r="G38" s="27">
        <f t="shared" si="0"/>
        <v>2.0509902791055761</v>
      </c>
      <c r="H38" s="21">
        <f>H39+H40+H41+H42+H43</f>
        <v>33275</v>
      </c>
      <c r="I38" s="21">
        <f>I39+I40+I41+I42+I43</f>
        <v>21422</v>
      </c>
      <c r="J38" s="23">
        <f>I38/H38</f>
        <v>0.64378662659654395</v>
      </c>
      <c r="K38" s="27">
        <f>I38/E38</f>
        <v>1.1045684232236774</v>
      </c>
    </row>
    <row r="39" spans="1:11" outlineLevel="1" x14ac:dyDescent="0.25">
      <c r="A39" s="5" t="s">
        <v>64</v>
      </c>
      <c r="B39" s="4" t="s">
        <v>65</v>
      </c>
      <c r="C39" s="6">
        <v>288.17</v>
      </c>
      <c r="D39" s="12">
        <v>591</v>
      </c>
      <c r="E39" s="12">
        <v>463</v>
      </c>
      <c r="F39" s="13">
        <f t="shared" si="2"/>
        <v>0.78341793570219964</v>
      </c>
      <c r="G39" s="28">
        <f t="shared" si="0"/>
        <v>1.606690495193809</v>
      </c>
      <c r="H39" s="12">
        <v>616</v>
      </c>
      <c r="I39" s="12">
        <v>470</v>
      </c>
      <c r="J39" s="13">
        <f t="shared" ref="J39:J43" si="14">I39/H39</f>
        <v>0.76298701298701299</v>
      </c>
      <c r="K39" s="28">
        <f>I39/E39</f>
        <v>1.0151187904967602</v>
      </c>
    </row>
    <row r="40" spans="1:11" outlineLevel="1" x14ac:dyDescent="0.25">
      <c r="A40" s="5" t="s">
        <v>66</v>
      </c>
      <c r="B40" s="4" t="s">
        <v>67</v>
      </c>
      <c r="C40" s="6">
        <v>2101.88</v>
      </c>
      <c r="D40" s="12">
        <v>4791.62</v>
      </c>
      <c r="E40" s="12">
        <v>3594</v>
      </c>
      <c r="F40" s="13">
        <f t="shared" si="2"/>
        <v>0.75005947884014179</v>
      </c>
      <c r="G40" s="28">
        <f t="shared" si="0"/>
        <v>1.7098978057738785</v>
      </c>
      <c r="H40" s="12">
        <v>5084</v>
      </c>
      <c r="I40" s="12">
        <v>3813</v>
      </c>
      <c r="J40" s="13">
        <f t="shared" si="14"/>
        <v>0.75</v>
      </c>
      <c r="K40" s="28">
        <f t="shared" ref="K40:K43" si="15">I40/E40</f>
        <v>1.0609348914858097</v>
      </c>
    </row>
    <row r="41" spans="1:11" outlineLevel="1" x14ac:dyDescent="0.25">
      <c r="A41" s="5" t="s">
        <v>68</v>
      </c>
      <c r="B41" s="4" t="s">
        <v>69</v>
      </c>
      <c r="C41" s="6">
        <v>1365.38</v>
      </c>
      <c r="D41" s="12">
        <v>4165.8500000000004</v>
      </c>
      <c r="E41" s="12">
        <v>2338</v>
      </c>
      <c r="F41" s="13">
        <f t="shared" si="2"/>
        <v>0.5612300010802117</v>
      </c>
      <c r="G41" s="28">
        <f t="shared" si="0"/>
        <v>1.7123438163734637</v>
      </c>
      <c r="H41" s="12">
        <v>7480</v>
      </c>
      <c r="I41" s="12">
        <v>3119</v>
      </c>
      <c r="J41" s="13">
        <f t="shared" si="14"/>
        <v>0.41697860962566846</v>
      </c>
      <c r="K41" s="28">
        <f t="shared" si="15"/>
        <v>1.3340461933276304</v>
      </c>
    </row>
    <row r="42" spans="1:11" outlineLevel="1" x14ac:dyDescent="0.25">
      <c r="A42" s="5" t="s">
        <v>70</v>
      </c>
      <c r="B42" s="4" t="s">
        <v>71</v>
      </c>
      <c r="C42" s="6">
        <v>2825.09</v>
      </c>
      <c r="D42" s="12">
        <v>10944.66</v>
      </c>
      <c r="E42" s="12">
        <v>7833</v>
      </c>
      <c r="F42" s="13">
        <f t="shared" si="2"/>
        <v>0.71569148790369008</v>
      </c>
      <c r="G42" s="28">
        <f t="shared" si="0"/>
        <v>2.7726550304592066</v>
      </c>
      <c r="H42" s="12">
        <v>11164</v>
      </c>
      <c r="I42" s="12">
        <v>8284</v>
      </c>
      <c r="J42" s="13">
        <f t="shared" si="14"/>
        <v>0.74202794697241137</v>
      </c>
      <c r="K42" s="28">
        <f t="shared" si="15"/>
        <v>1.0575769181667305</v>
      </c>
    </row>
    <row r="43" spans="1:11" ht="25.5" outlineLevel="1" x14ac:dyDescent="0.25">
      <c r="A43" s="5" t="s">
        <v>72</v>
      </c>
      <c r="B43" s="4" t="s">
        <v>73</v>
      </c>
      <c r="C43" s="6">
        <v>2875.4</v>
      </c>
      <c r="D43" s="12">
        <v>7514.41</v>
      </c>
      <c r="E43" s="12">
        <v>5166</v>
      </c>
      <c r="F43" s="13">
        <f t="shared" si="2"/>
        <v>0.68747912344415596</v>
      </c>
      <c r="G43" s="28">
        <f t="shared" si="0"/>
        <v>1.7966196007511999</v>
      </c>
      <c r="H43" s="12">
        <v>8931</v>
      </c>
      <c r="I43" s="12">
        <v>5736</v>
      </c>
      <c r="J43" s="13">
        <f t="shared" si="14"/>
        <v>0.64225730601276454</v>
      </c>
      <c r="K43" s="28">
        <f t="shared" si="15"/>
        <v>1.1103368176538908</v>
      </c>
    </row>
    <row r="44" spans="1:11" s="24" customFormat="1" ht="14.25" x14ac:dyDescent="0.2">
      <c r="A44" s="3" t="s">
        <v>74</v>
      </c>
      <c r="B44" s="20" t="s">
        <v>75</v>
      </c>
      <c r="C44" s="21">
        <f>C45+C46</f>
        <v>5876.02</v>
      </c>
      <c r="D44" s="21">
        <f>D45+D46</f>
        <v>15400.2</v>
      </c>
      <c r="E44" s="21">
        <f>E45+E46</f>
        <v>9634</v>
      </c>
      <c r="F44" s="23">
        <f>E44/D44</f>
        <v>0.6255762912169972</v>
      </c>
      <c r="G44" s="27">
        <f t="shared" si="0"/>
        <v>1.6395451342915781</v>
      </c>
      <c r="H44" s="21">
        <f>H45+H46</f>
        <v>18096</v>
      </c>
      <c r="I44" s="21">
        <f>I45+I46</f>
        <v>13627</v>
      </c>
      <c r="J44" s="23">
        <f>I44/H44</f>
        <v>0.75303934571175946</v>
      </c>
      <c r="K44" s="27">
        <f>I44/E44</f>
        <v>1.4144695868798007</v>
      </c>
    </row>
    <row r="45" spans="1:11" outlineLevel="1" x14ac:dyDescent="0.25">
      <c r="A45" s="5" t="s">
        <v>76</v>
      </c>
      <c r="B45" s="4" t="s">
        <v>77</v>
      </c>
      <c r="C45" s="6">
        <v>5876.02</v>
      </c>
      <c r="D45" s="12">
        <v>13837.7</v>
      </c>
      <c r="E45" s="12"/>
      <c r="F45" s="13">
        <f t="shared" si="2"/>
        <v>0</v>
      </c>
      <c r="G45" s="28">
        <f t="shared" si="0"/>
        <v>0</v>
      </c>
      <c r="H45" s="12"/>
      <c r="I45" s="12"/>
      <c r="J45" s="13"/>
      <c r="K45" s="28"/>
    </row>
    <row r="46" spans="1:11" outlineLevel="1" x14ac:dyDescent="0.25">
      <c r="A46" s="5" t="s">
        <v>78</v>
      </c>
      <c r="B46" s="4" t="s">
        <v>79</v>
      </c>
      <c r="C46" s="6">
        <v>0</v>
      </c>
      <c r="D46" s="12">
        <v>1562.5</v>
      </c>
      <c r="E46" s="12">
        <v>9634</v>
      </c>
      <c r="F46" s="13" t="s">
        <v>92</v>
      </c>
      <c r="G46" s="28" t="s">
        <v>92</v>
      </c>
      <c r="H46" s="12">
        <v>18096</v>
      </c>
      <c r="I46" s="12">
        <v>13627</v>
      </c>
      <c r="J46" s="13" t="s">
        <v>92</v>
      </c>
      <c r="K46" s="28">
        <f>I46/E46</f>
        <v>1.4144695868798007</v>
      </c>
    </row>
    <row r="47" spans="1:11" s="24" customFormat="1" ht="14.25" x14ac:dyDescent="0.2">
      <c r="A47" s="3" t="s">
        <v>80</v>
      </c>
      <c r="B47" s="20" t="s">
        <v>81</v>
      </c>
      <c r="C47" s="21">
        <f>C48</f>
        <v>2364.65</v>
      </c>
      <c r="D47" s="21">
        <f>D48</f>
        <v>6577.74</v>
      </c>
      <c r="E47" s="21">
        <f>E48</f>
        <v>6241</v>
      </c>
      <c r="F47" s="23">
        <f>E47/D47</f>
        <v>0.94880612490004168</v>
      </c>
      <c r="G47" s="27">
        <f t="shared" si="0"/>
        <v>2.6392912270314843</v>
      </c>
      <c r="H47" s="21">
        <f>H48</f>
        <v>10741</v>
      </c>
      <c r="I47" s="21">
        <f>I48</f>
        <v>7110</v>
      </c>
      <c r="J47" s="23">
        <f>I47/H47</f>
        <v>0.66194953914905508</v>
      </c>
      <c r="K47" s="27">
        <f>I47/E47</f>
        <v>1.139240506329114</v>
      </c>
    </row>
    <row r="48" spans="1:11" outlineLevel="1" x14ac:dyDescent="0.25">
      <c r="A48" s="5" t="s">
        <v>82</v>
      </c>
      <c r="B48" s="4" t="s">
        <v>83</v>
      </c>
      <c r="C48" s="6">
        <v>2364.65</v>
      </c>
      <c r="D48" s="12">
        <v>6577.74</v>
      </c>
      <c r="E48" s="12">
        <v>6241</v>
      </c>
      <c r="F48" s="13">
        <f t="shared" si="2"/>
        <v>0.94880612490004168</v>
      </c>
      <c r="G48" s="28">
        <f t="shared" si="0"/>
        <v>2.6392912270314843</v>
      </c>
      <c r="H48" s="12">
        <v>10741</v>
      </c>
      <c r="I48" s="12">
        <v>7110</v>
      </c>
      <c r="J48" s="13">
        <f>I48/H48</f>
        <v>0.66194953914905508</v>
      </c>
      <c r="K48" s="28">
        <f>I48/E48</f>
        <v>1.139240506329114</v>
      </c>
    </row>
    <row r="49" spans="1:11" ht="38.25" outlineLevel="1" x14ac:dyDescent="0.25">
      <c r="A49" s="3" t="s">
        <v>90</v>
      </c>
      <c r="B49" s="20">
        <v>1300</v>
      </c>
      <c r="C49" s="21">
        <f>C50</f>
        <v>0</v>
      </c>
      <c r="D49" s="22">
        <v>0</v>
      </c>
      <c r="E49" s="22">
        <v>0</v>
      </c>
      <c r="F49" s="23" t="s">
        <v>92</v>
      </c>
      <c r="G49" s="27" t="s">
        <v>92</v>
      </c>
      <c r="H49" s="22">
        <v>0</v>
      </c>
      <c r="I49" s="22">
        <v>0</v>
      </c>
      <c r="J49" s="23" t="s">
        <v>92</v>
      </c>
      <c r="K49" s="27" t="s">
        <v>92</v>
      </c>
    </row>
    <row r="50" spans="1:11" ht="25.5" outlineLevel="1" x14ac:dyDescent="0.25">
      <c r="A50" s="5" t="s">
        <v>91</v>
      </c>
      <c r="B50" s="4">
        <v>1301</v>
      </c>
      <c r="C50" s="6">
        <v>0</v>
      </c>
      <c r="D50" s="12">
        <v>0</v>
      </c>
      <c r="E50" s="12">
        <v>0</v>
      </c>
      <c r="F50" s="13">
        <v>0</v>
      </c>
      <c r="G50" s="28" t="s">
        <v>92</v>
      </c>
      <c r="H50" s="12">
        <v>0</v>
      </c>
      <c r="I50" s="12">
        <v>0</v>
      </c>
      <c r="J50" s="13">
        <v>0</v>
      </c>
      <c r="K50" s="28" t="s">
        <v>92</v>
      </c>
    </row>
    <row r="51" spans="1:11" s="24" customFormat="1" ht="12.75" customHeight="1" x14ac:dyDescent="0.2">
      <c r="A51" s="54" t="s">
        <v>84</v>
      </c>
      <c r="B51" s="54"/>
      <c r="C51" s="30">
        <f>C47+C44+C38+C36+C29+C24+C20+C16+C14+C6+C49</f>
        <v>305067.22000000003</v>
      </c>
      <c r="D51" s="30">
        <f>D47+D44+D38+D36+D29+D24+D20+D16+D14+D6+D49</f>
        <v>1235878.8500000001</v>
      </c>
      <c r="E51" s="30">
        <f>E47+E44+E38+E36+E29+E24+E20+E16+E14+E6+E49</f>
        <v>518812</v>
      </c>
      <c r="F51" s="25">
        <f>E51/D51</f>
        <v>0.41979195614521597</v>
      </c>
      <c r="G51" s="27">
        <f t="shared" si="0"/>
        <v>1.7006481391216006</v>
      </c>
      <c r="H51" s="30">
        <f>H47+H44+H38+H36+H29+H24+H20+H16+H14+H6+H49</f>
        <v>1333828.05</v>
      </c>
      <c r="I51" s="30">
        <f>I47+I44+I38+I36+I29+I24+I20+I16+I14+I6+I49</f>
        <v>574832</v>
      </c>
      <c r="J51" s="25">
        <f>I51/H51</f>
        <v>0.43096409615917131</v>
      </c>
      <c r="K51" s="27">
        <f>I51/E51</f>
        <v>1.1079774561883688</v>
      </c>
    </row>
    <row r="52" spans="1:11" ht="12.75" customHeight="1" x14ac:dyDescent="0.25">
      <c r="A52" s="1"/>
      <c r="B52" s="1"/>
      <c r="C52" s="7"/>
      <c r="D52" s="14"/>
      <c r="E52" s="14"/>
      <c r="F52" s="15"/>
      <c r="G52" s="26"/>
      <c r="H52" s="14"/>
      <c r="I52" s="14"/>
      <c r="J52" s="15"/>
      <c r="K52" s="26"/>
    </row>
    <row r="53" spans="1:11" x14ac:dyDescent="0.25">
      <c r="A53" s="55"/>
      <c r="B53" s="55"/>
      <c r="C53" s="55"/>
      <c r="D53" s="55"/>
      <c r="E53" s="16"/>
      <c r="F53" s="17"/>
      <c r="G53" s="26"/>
      <c r="H53" s="2"/>
      <c r="I53" s="16"/>
      <c r="J53" s="17"/>
      <c r="K53" s="26"/>
    </row>
  </sheetData>
  <mergeCells count="12">
    <mergeCell ref="A51:B51"/>
    <mergeCell ref="A53:D53"/>
    <mergeCell ref="D4:F4"/>
    <mergeCell ref="C4:C5"/>
    <mergeCell ref="G4:G5"/>
    <mergeCell ref="A4:A5"/>
    <mergeCell ref="B4:B5"/>
    <mergeCell ref="H4:J4"/>
    <mergeCell ref="K4:K5"/>
    <mergeCell ref="A2:K2"/>
    <mergeCell ref="A3:I3"/>
    <mergeCell ref="A1:E1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7"/>
  <sheetViews>
    <sheetView tabSelected="1" zoomScale="110" zoomScaleNormal="110" workbookViewId="0">
      <selection activeCell="B15" sqref="B15"/>
    </sheetView>
  </sheetViews>
  <sheetFormatPr defaultRowHeight="15" x14ac:dyDescent="0.25"/>
  <cols>
    <col min="1" max="1" width="29" style="35" customWidth="1"/>
    <col min="2" max="2" width="15.7109375" style="36" customWidth="1"/>
    <col min="3" max="3" width="16.5703125" style="35" customWidth="1"/>
    <col min="4" max="4" width="12.5703125" style="35" customWidth="1"/>
    <col min="5" max="5" width="12" style="41" customWidth="1"/>
    <col min="6" max="6" width="17.5703125" style="38" customWidth="1"/>
    <col min="7" max="16384" width="9.140625" style="35"/>
  </cols>
  <sheetData>
    <row r="2" spans="1:6" ht="31.5" customHeight="1" x14ac:dyDescent="0.25">
      <c r="A2" s="61" t="s">
        <v>122</v>
      </c>
      <c r="B2" s="61"/>
      <c r="C2" s="61"/>
      <c r="D2" s="61"/>
      <c r="E2" s="61"/>
      <c r="F2" s="61"/>
    </row>
    <row r="3" spans="1:6" x14ac:dyDescent="0.25">
      <c r="D3" s="35" t="s">
        <v>89</v>
      </c>
    </row>
    <row r="4" spans="1:6" ht="24.75" customHeight="1" x14ac:dyDescent="0.25">
      <c r="A4" s="63" t="s">
        <v>0</v>
      </c>
      <c r="B4" s="56" t="s">
        <v>123</v>
      </c>
      <c r="C4" s="65" t="s">
        <v>124</v>
      </c>
      <c r="D4" s="66"/>
      <c r="E4" s="59" t="s">
        <v>94</v>
      </c>
      <c r="F4" s="59" t="s">
        <v>88</v>
      </c>
    </row>
    <row r="5" spans="1:6" ht="34.5" customHeight="1" x14ac:dyDescent="0.25">
      <c r="A5" s="64"/>
      <c r="B5" s="62"/>
      <c r="C5" s="31" t="s">
        <v>85</v>
      </c>
      <c r="D5" s="31" t="s">
        <v>87</v>
      </c>
      <c r="E5" s="67"/>
      <c r="F5" s="60"/>
    </row>
    <row r="6" spans="1:6" x14ac:dyDescent="0.25">
      <c r="A6" s="5" t="s">
        <v>95</v>
      </c>
      <c r="B6" s="33">
        <v>216516</v>
      </c>
      <c r="C6" s="6">
        <v>625712</v>
      </c>
      <c r="D6" s="6">
        <v>232436</v>
      </c>
      <c r="E6" s="42">
        <f>D6/C6</f>
        <v>0.37147441634489992</v>
      </c>
      <c r="F6" s="39">
        <f>D6/B6</f>
        <v>1.0735280533540246</v>
      </c>
    </row>
    <row r="7" spans="1:6" ht="25.5" x14ac:dyDescent="0.25">
      <c r="A7" s="5" t="s">
        <v>96</v>
      </c>
      <c r="B7" s="33">
        <v>18236</v>
      </c>
      <c r="C7" s="6">
        <v>32928</v>
      </c>
      <c r="D7" s="6">
        <v>21076</v>
      </c>
      <c r="E7" s="42">
        <f t="shared" ref="E7:E26" si="0">D7/C7</f>
        <v>0.64006316812439257</v>
      </c>
      <c r="F7" s="39">
        <f t="shared" ref="F7:F27" si="1">D7/B7</f>
        <v>1.1557359069971485</v>
      </c>
    </row>
    <row r="8" spans="1:6" x14ac:dyDescent="0.25">
      <c r="A8" s="5" t="s">
        <v>97</v>
      </c>
      <c r="B8" s="33">
        <v>30532</v>
      </c>
      <c r="C8" s="6">
        <v>50169</v>
      </c>
      <c r="D8" s="6">
        <v>34584</v>
      </c>
      <c r="E8" s="42">
        <f t="shared" si="0"/>
        <v>0.6893499970101058</v>
      </c>
      <c r="F8" s="39">
        <f t="shared" si="1"/>
        <v>1.1327132189178566</v>
      </c>
    </row>
    <row r="9" spans="1:6" ht="38.25" x14ac:dyDescent="0.25">
      <c r="A9" s="5" t="s">
        <v>98</v>
      </c>
      <c r="B9" s="33">
        <v>936</v>
      </c>
      <c r="C9" s="6">
        <v>7590</v>
      </c>
      <c r="D9" s="6">
        <v>3037</v>
      </c>
      <c r="E9" s="42">
        <f t="shared" si="0"/>
        <v>0.40013175230566533</v>
      </c>
      <c r="F9" s="39">
        <f t="shared" si="1"/>
        <v>3.2446581196581197</v>
      </c>
    </row>
    <row r="10" spans="1:6" ht="38.25" x14ac:dyDescent="0.25">
      <c r="A10" s="5" t="s">
        <v>99</v>
      </c>
      <c r="B10" s="33">
        <v>10665</v>
      </c>
      <c r="C10" s="6">
        <v>19026</v>
      </c>
      <c r="D10" s="6">
        <v>12867</v>
      </c>
      <c r="E10" s="42">
        <f>D10/C10</f>
        <v>0.67628508356985173</v>
      </c>
      <c r="F10" s="39">
        <f t="shared" si="1"/>
        <v>1.2064697609001407</v>
      </c>
    </row>
    <row r="11" spans="1:6" x14ac:dyDescent="0.25">
      <c r="A11" s="5" t="s">
        <v>100</v>
      </c>
      <c r="B11" s="33">
        <v>16563</v>
      </c>
      <c r="C11" s="6">
        <v>19998</v>
      </c>
      <c r="D11" s="6">
        <v>11123</v>
      </c>
      <c r="E11" s="42">
        <f t="shared" si="0"/>
        <v>0.55620562056205625</v>
      </c>
      <c r="F11" s="39">
        <f t="shared" si="1"/>
        <v>0.67155708506913003</v>
      </c>
    </row>
    <row r="12" spans="1:6" ht="25.5" x14ac:dyDescent="0.25">
      <c r="A12" s="5" t="s">
        <v>101</v>
      </c>
      <c r="B12" s="33">
        <v>5572</v>
      </c>
      <c r="C12" s="6">
        <v>9249</v>
      </c>
      <c r="D12" s="6">
        <v>5938</v>
      </c>
      <c r="E12" s="42">
        <f t="shared" si="0"/>
        <v>0.64201535301113632</v>
      </c>
      <c r="F12" s="39">
        <f t="shared" si="1"/>
        <v>1.0656855707106963</v>
      </c>
    </row>
    <row r="13" spans="1:6" ht="25.5" x14ac:dyDescent="0.25">
      <c r="A13" s="5" t="s">
        <v>102</v>
      </c>
      <c r="B13" s="33">
        <v>9634</v>
      </c>
      <c r="C13" s="6">
        <v>16303</v>
      </c>
      <c r="D13" s="6">
        <v>11851</v>
      </c>
      <c r="E13" s="42">
        <f t="shared" si="0"/>
        <v>0.72692142550450833</v>
      </c>
      <c r="F13" s="39">
        <f t="shared" si="1"/>
        <v>1.2301224828731576</v>
      </c>
    </row>
    <row r="14" spans="1:6" ht="25.5" x14ac:dyDescent="0.25">
      <c r="A14" s="5" t="s">
        <v>103</v>
      </c>
      <c r="B14" s="33">
        <v>29871</v>
      </c>
      <c r="C14" s="6">
        <v>75449</v>
      </c>
      <c r="D14" s="6">
        <v>11431</v>
      </c>
      <c r="E14" s="42">
        <f t="shared" si="0"/>
        <v>0.15150631552439398</v>
      </c>
      <c r="F14" s="39">
        <f t="shared" si="1"/>
        <v>0.38267885239864752</v>
      </c>
    </row>
    <row r="15" spans="1:6" ht="25.5" x14ac:dyDescent="0.25">
      <c r="A15" s="5" t="s">
        <v>104</v>
      </c>
      <c r="B15" s="33">
        <v>1728</v>
      </c>
      <c r="C15" s="6">
        <v>5007</v>
      </c>
      <c r="D15" s="6">
        <v>3357</v>
      </c>
      <c r="E15" s="42">
        <f t="shared" si="0"/>
        <v>0.670461354104254</v>
      </c>
      <c r="F15" s="39">
        <f t="shared" si="1"/>
        <v>1.9427083333333333</v>
      </c>
    </row>
    <row r="16" spans="1:6" ht="25.5" x14ac:dyDescent="0.25">
      <c r="A16" s="5" t="s">
        <v>105</v>
      </c>
      <c r="B16" s="33">
        <v>0</v>
      </c>
      <c r="C16" s="6">
        <v>60</v>
      </c>
      <c r="D16" s="6">
        <v>25</v>
      </c>
      <c r="E16" s="42">
        <f t="shared" si="0"/>
        <v>0.41666666666666669</v>
      </c>
      <c r="F16" s="39" t="s">
        <v>92</v>
      </c>
    </row>
    <row r="17" spans="1:6" ht="38.25" x14ac:dyDescent="0.25">
      <c r="A17" s="5" t="s">
        <v>106</v>
      </c>
      <c r="B17" s="33">
        <v>1709</v>
      </c>
      <c r="C17" s="6">
        <v>12558</v>
      </c>
      <c r="D17" s="6">
        <v>4206</v>
      </c>
      <c r="E17" s="42">
        <f t="shared" si="0"/>
        <v>0.33492594362159578</v>
      </c>
      <c r="F17" s="39">
        <f t="shared" si="1"/>
        <v>2.4610883557636045</v>
      </c>
    </row>
    <row r="18" spans="1:6" ht="25.5" x14ac:dyDescent="0.25">
      <c r="A18" s="5" t="s">
        <v>107</v>
      </c>
      <c r="B18" s="33">
        <v>207</v>
      </c>
      <c r="C18" s="6">
        <v>1347</v>
      </c>
      <c r="D18" s="6">
        <v>428</v>
      </c>
      <c r="E18" s="42">
        <f t="shared" si="0"/>
        <v>0.31774313288789902</v>
      </c>
      <c r="F18" s="39">
        <f t="shared" si="1"/>
        <v>2.0676328502415457</v>
      </c>
    </row>
    <row r="19" spans="1:6" ht="25.5" x14ac:dyDescent="0.25">
      <c r="A19" s="5" t="s">
        <v>108</v>
      </c>
      <c r="B19" s="33">
        <v>2990</v>
      </c>
      <c r="C19" s="6">
        <v>25371</v>
      </c>
      <c r="D19" s="6">
        <v>10128</v>
      </c>
      <c r="E19" s="42">
        <f t="shared" si="0"/>
        <v>0.39919593236372236</v>
      </c>
      <c r="F19" s="39">
        <f t="shared" si="1"/>
        <v>3.3872909698996656</v>
      </c>
    </row>
    <row r="20" spans="1:6" ht="25.5" x14ac:dyDescent="0.25">
      <c r="A20" s="5" t="s">
        <v>109</v>
      </c>
      <c r="B20" s="33">
        <v>89480</v>
      </c>
      <c r="C20" s="6">
        <v>203848</v>
      </c>
      <c r="D20" s="6">
        <v>90823</v>
      </c>
      <c r="E20" s="42">
        <f t="shared" si="0"/>
        <v>0.44554275734861271</v>
      </c>
      <c r="F20" s="39">
        <f t="shared" si="1"/>
        <v>1.0150089405453733</v>
      </c>
    </row>
    <row r="21" spans="1:6" ht="25.5" x14ac:dyDescent="0.25">
      <c r="A21" s="5" t="s">
        <v>113</v>
      </c>
      <c r="B21" s="33">
        <v>0</v>
      </c>
      <c r="C21" s="6">
        <v>98</v>
      </c>
      <c r="D21" s="6">
        <v>98</v>
      </c>
      <c r="E21" s="42">
        <f t="shared" si="0"/>
        <v>1</v>
      </c>
      <c r="F21" s="39" t="s">
        <v>92</v>
      </c>
    </row>
    <row r="22" spans="1:6" ht="25.5" x14ac:dyDescent="0.25">
      <c r="A22" s="5" t="s">
        <v>110</v>
      </c>
      <c r="B22" s="33">
        <v>4034</v>
      </c>
      <c r="C22" s="6">
        <v>22011</v>
      </c>
      <c r="D22" s="6">
        <v>3289</v>
      </c>
      <c r="E22" s="42">
        <f t="shared" si="0"/>
        <v>0.14942528735632185</v>
      </c>
      <c r="F22" s="39">
        <f t="shared" si="1"/>
        <v>0.81531978185423892</v>
      </c>
    </row>
    <row r="23" spans="1:6" ht="25.5" x14ac:dyDescent="0.25">
      <c r="A23" s="5" t="s">
        <v>111</v>
      </c>
      <c r="B23" s="33">
        <v>0</v>
      </c>
      <c r="C23" s="6">
        <v>32629</v>
      </c>
      <c r="D23" s="6">
        <v>9692</v>
      </c>
      <c r="E23" s="42">
        <f t="shared" si="0"/>
        <v>0.29703637868154098</v>
      </c>
      <c r="F23" s="39" t="s">
        <v>92</v>
      </c>
    </row>
    <row r="24" spans="1:6" ht="25.5" x14ac:dyDescent="0.25">
      <c r="A24" s="5" t="s">
        <v>112</v>
      </c>
      <c r="B24" s="33">
        <v>26</v>
      </c>
      <c r="C24" s="6">
        <v>253</v>
      </c>
      <c r="D24" s="6">
        <v>77</v>
      </c>
      <c r="E24" s="42">
        <f t="shared" si="0"/>
        <v>0.30434782608695654</v>
      </c>
      <c r="F24" s="39">
        <f t="shared" si="1"/>
        <v>2.9615384615384617</v>
      </c>
    </row>
    <row r="25" spans="1:6" ht="25.5" x14ac:dyDescent="0.25">
      <c r="A25" s="5" t="s">
        <v>114</v>
      </c>
      <c r="B25" s="33">
        <v>2071</v>
      </c>
      <c r="C25" s="6">
        <v>2038</v>
      </c>
      <c r="D25" s="6">
        <v>2038</v>
      </c>
      <c r="E25" s="42">
        <f t="shared" si="0"/>
        <v>1</v>
      </c>
      <c r="F25" s="39">
        <f t="shared" si="1"/>
        <v>0.98406566875905355</v>
      </c>
    </row>
    <row r="26" spans="1:6" ht="25.5" x14ac:dyDescent="0.25">
      <c r="A26" s="5" t="s">
        <v>93</v>
      </c>
      <c r="B26" s="33">
        <v>78042</v>
      </c>
      <c r="C26" s="6">
        <v>172184</v>
      </c>
      <c r="D26" s="6">
        <v>106327</v>
      </c>
      <c r="E26" s="42">
        <f t="shared" si="0"/>
        <v>0.61751963016308131</v>
      </c>
      <c r="F26" s="39">
        <f t="shared" si="1"/>
        <v>1.3624330488711207</v>
      </c>
    </row>
    <row r="27" spans="1:6" x14ac:dyDescent="0.25">
      <c r="A27" s="32" t="s">
        <v>84</v>
      </c>
      <c r="B27" s="34">
        <f>B26+B24+B23+B22+B21+B20+B19+B18+B17+B16+B15+B14+B13+B12+B11+B10+B9+B8+B7+B6+B25</f>
        <v>518812</v>
      </c>
      <c r="C27" s="34">
        <f>C26+C24+C23+C22+C21+C20+C19+C18+C17+C16+C15+C14+C13+C12+C11+C10+C9+C8+C7+C6+C25</f>
        <v>1333828</v>
      </c>
      <c r="D27" s="34">
        <f>D26+D24+D23+D22+D21+D20+D19+D18+D17+D16+D15+D14+D13+D12+D11+D10+D9+D8+D7+D6+D25</f>
        <v>574831</v>
      </c>
      <c r="E27" s="43">
        <f>D27/C27</f>
        <v>0.43096336259247819</v>
      </c>
      <c r="F27" s="40">
        <f t="shared" si="1"/>
        <v>1.1079755287078943</v>
      </c>
    </row>
  </sheetData>
  <mergeCells count="6">
    <mergeCell ref="F4:F5"/>
    <mergeCell ref="A2:F2"/>
    <mergeCell ref="B4:B5"/>
    <mergeCell ref="A4:A5"/>
    <mergeCell ref="C4:D4"/>
    <mergeCell ref="E4:E5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2023-10-16T08:58:28Z</cp:lastPrinted>
  <dcterms:created xsi:type="dcterms:W3CDTF">2021-08-09T12:42:00Z</dcterms:created>
  <dcterms:modified xsi:type="dcterms:W3CDTF">2023-10-27T15:25:39Z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