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2.7\AllUsers\!Фин_управление\2024\Исполнение бюджета\о т ч ё т ы  о б  и с п о л н е н и и_2024\I квартал 2024\Аналитика для размещения\"/>
    </mc:Choice>
  </mc:AlternateContent>
  <xr:revisionPtr revIDLastSave="0" documentId="13_ncr:1_{1CC9B215-1EF8-43A6-8221-001BAE443E7A}" xr6:coauthVersionLast="47" xr6:coauthVersionMax="47" xr10:uidLastSave="{00000000-0000-0000-0000-000000000000}"/>
  <bookViews>
    <workbookView xWindow="450" yWindow="30" windowWidth="16995" windowHeight="16170" xr2:uid="{00000000-000D-0000-FFFF-FFFF00000000}"/>
  </bookViews>
  <sheets>
    <sheet name="Лист1" sheetId="1" r:id="rId1"/>
  </sheets>
  <definedNames>
    <definedName name="_xlnm.Print_Titles" localSheetId="0">Лист1!$4:$5</definedName>
    <definedName name="_xlnm.Print_Area" localSheetId="0">Лист1!$A$1:$G$44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C24" i="1"/>
  <c r="C28" i="1"/>
  <c r="G26" i="1"/>
  <c r="D24" i="1"/>
  <c r="E24" i="1"/>
  <c r="F26" i="1"/>
  <c r="F14" i="1"/>
  <c r="F15" i="1"/>
  <c r="G9" i="1" l="1"/>
  <c r="G11" i="1"/>
  <c r="G13" i="1"/>
  <c r="G14" i="1"/>
  <c r="G16" i="1"/>
  <c r="G18" i="1"/>
  <c r="G19" i="1"/>
  <c r="G20" i="1"/>
  <c r="G21" i="1"/>
  <c r="G22" i="1"/>
  <c r="G23" i="1"/>
  <c r="G25" i="1"/>
  <c r="G27" i="1"/>
  <c r="G29" i="1"/>
  <c r="G30" i="1"/>
  <c r="G31" i="1"/>
  <c r="G32" i="1"/>
  <c r="G33" i="1"/>
  <c r="G38" i="1"/>
  <c r="G40" i="1"/>
  <c r="G41" i="1"/>
  <c r="G42" i="1"/>
  <c r="G44" i="1"/>
  <c r="C37" i="1"/>
  <c r="C36" i="1" s="1"/>
  <c r="D37" i="1"/>
  <c r="E37" i="1"/>
  <c r="F38" i="1"/>
  <c r="F39" i="1"/>
  <c r="C35" i="1"/>
  <c r="H24" i="1"/>
  <c r="C17" i="1"/>
  <c r="C12" i="1"/>
  <c r="C10" i="1"/>
  <c r="C8" i="1"/>
  <c r="G28" i="1"/>
  <c r="E17" i="1"/>
  <c r="D17" i="1"/>
  <c r="D12" i="1"/>
  <c r="C34" i="1" l="1"/>
  <c r="G17" i="1"/>
  <c r="C7" i="1"/>
  <c r="G37" i="1"/>
  <c r="C6" i="1" l="1"/>
  <c r="F21" i="1"/>
  <c r="E8" i="1"/>
  <c r="D8" i="1"/>
  <c r="G8" i="1" l="1"/>
  <c r="F19" i="1"/>
  <c r="D10" i="1"/>
  <c r="F16" i="1"/>
  <c r="F9" i="1"/>
  <c r="F35" i="1"/>
  <c r="F8" i="1"/>
  <c r="F20" i="1"/>
  <c r="F27" i="1"/>
  <c r="F29" i="1"/>
  <c r="F18" i="1"/>
  <c r="I24" i="1" l="1"/>
  <c r="F33" i="1"/>
  <c r="D34" i="1"/>
  <c r="F41" i="1"/>
  <c r="F40" i="1"/>
  <c r="F37" i="1"/>
  <c r="F22" i="1"/>
  <c r="F11" i="1"/>
  <c r="F17" i="1"/>
  <c r="F30" i="1"/>
  <c r="F28" i="1"/>
  <c r="F25" i="1"/>
  <c r="E10" i="1"/>
  <c r="F31" i="1"/>
  <c r="F42" i="1"/>
  <c r="E12" i="1"/>
  <c r="F13" i="1"/>
  <c r="G36" i="1"/>
  <c r="J24" i="1"/>
  <c r="G24" i="1" l="1"/>
  <c r="E7" i="1"/>
  <c r="F10" i="1"/>
  <c r="G10" i="1"/>
  <c r="F12" i="1"/>
  <c r="G12" i="1"/>
  <c r="D7" i="1"/>
  <c r="D6" i="1" s="1"/>
  <c r="F32" i="1"/>
  <c r="F24" i="1"/>
  <c r="F36" i="1"/>
  <c r="E34" i="1"/>
  <c r="E6" i="1" l="1"/>
  <c r="G7" i="1"/>
  <c r="F34" i="1"/>
  <c r="G34" i="1"/>
  <c r="F7" i="1"/>
  <c r="F6" i="1" l="1"/>
  <c r="G6" i="1"/>
</calcChain>
</file>

<file path=xl/sharedStrings.xml><?xml version="1.0" encoding="utf-8"?>
<sst xmlns="http://schemas.openxmlformats.org/spreadsheetml/2006/main" count="94" uniqueCount="88">
  <si>
    <t>Наименование показателя</t>
  </si>
  <si>
    <t>Код дохода по бюджетной классификации</t>
  </si>
  <si>
    <t>Доходы бюджета - всего
в том числе:</t>
  </si>
  <si>
    <t>X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</si>
  <si>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</si>
  <si>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</si>
  <si>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</si>
  <si>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</si>
  <si>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</si>
  <si>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</si>
  <si>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</si>
  <si>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</si>
  <si>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</si>
  <si>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</si>
  <si>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</si>
  <si>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</si>
  <si>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</si>
  <si>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</si>
  <si>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Единый налог на вмененный доход для отдельных видов деятельности</t>
  </si>
  <si>
    <t>000 105 02000 02 0000 110</t>
  </si>
  <si>
    <t>Единый сельскохозяйственный налог</t>
  </si>
  <si>
    <t>000 105 03000 01 0000 110</t>
  </si>
  <si>
    <t>Налог, взимаемый в связи с применением патентной системы налогообложения</t>
  </si>
  <si>
    <t>000 105 04000 02 0000 110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</si>
  <si>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</si>
  <si>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</si>
  <si>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</si>
  <si>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</si>
  <si>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организаций</t>
  </si>
  <si>
    <t>000 106 02000 02 0000 110</t>
  </si>
  <si>
    <t>Земельный налог с организаций</t>
  </si>
  <si>
    <t>000 106 06030 00 0000 110</t>
  </si>
  <si>
    <t>Земельный налог с физических лиц</t>
  </si>
  <si>
    <t>000 106 06040 00 0000 110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</si>
  <si>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</si>
  <si>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</si>
  <si>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</si>
  <si>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</si>
  <si>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000 111 05000 00 0000 120</t>
  </si>
  <si>
    <t>Платежи от государственных и муниципальных унитарных предприятий</t>
  </si>
  <si>
    <t>000 111 07000 00 0000 120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</si>
  <si>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</si>
  <si>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</si>
  <si>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</si>
  <si>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</si>
  <si>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</si>
  <si>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</si>
  <si>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ДОХОДЫ ОТ ПРОДАЖИ МАТЕРИАЛЬНЫХ И НЕМАТЕРИАЛЬНЫХ АКТИВОВ</t>
  </si>
  <si>
    <t>000 114 00000 00 0000 000</t>
  </si>
  <si>
    <t>ШТРАФЫ, САНКЦИИ, ВОЗМЕЩЕНИЕ УЩЕРБА</t>
  </si>
  <si>
    <t>000 116 00000 00 0000 000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</si>
  <si>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</si>
  <si>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</si>
  <si>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</si>
  <si>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</si>
  <si>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БЕЗВОЗМЕЗДНЫЕ ПОСТУПЛЕНИЯ ОТ НЕРЕЗИДЕНТОВ</t>
  </si>
  <si>
    <t>000 201 00000 00 0000 000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</si>
  <si>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</si>
  <si>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</si>
  <si>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бюджетной системы Российской Федерации</t>
  </si>
  <si>
    <t>000 202 10000 00 0000 150</t>
  </si>
  <si>
    <t>Дотации на выравнивание бюджетной обеспеченности</t>
  </si>
  <si>
    <t>000 202 15001 00 0000 150</t>
  </si>
  <si>
    <t>Прочие дотации</t>
  </si>
  <si>
    <t>000 202 19999 00 0000 150</t>
  </si>
  <si>
    <t>Субсидии бюджетам бюджетной системы Российской Федерации (межбюджетные субсидии)</t>
  </si>
  <si>
    <t>000 202 20000 00 0000 150</t>
  </si>
  <si>
    <t>Субвенции бюджетам бюджетной системы Российской Федерации</t>
  </si>
  <si>
    <t>000 202 30000 00 0000 150</t>
  </si>
  <si>
    <t>Иные межбюджетные трансферты</t>
  </si>
  <si>
    <t>000 202 40000 00 0000 150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</si>
  <si>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</si>
  <si>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</si>
  <si>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</si>
  <si>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</si>
  <si>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(тыс. руб.)</t>
  </si>
  <si>
    <t>Уточненный годовой план</t>
  </si>
  <si>
    <t>Исполнено</t>
  </si>
  <si>
    <t>% исполнения</t>
  </si>
  <si>
    <t>Динамика к соответствующему периоду прошлого года, %</t>
  </si>
  <si>
    <t>ЗАДОЛЖЕННОСТЬ И ПЕРЕРАСЧЕТЫ ПО ОТМЕНЕННЫМ НАЛОГАМ, СБОРАМ И ИНЫМ ОБЯЗАТЕЛЬНЫМ ПЛАТЕЖАМ</t>
  </si>
  <si>
    <t>000 109 00000 00 0000 000</t>
  </si>
  <si>
    <t>-</t>
  </si>
  <si>
    <t>исполнено на 01.04.2023 г.</t>
  </si>
  <si>
    <t xml:space="preserve">Сведения об исполнении  бюджета Светлогорского городского округа по доходам за I квартал 2024 года в сравнении с запланированными значениями и соответствующим периодом прошлого года        </t>
  </si>
  <si>
    <t>на 01.04.2024 г.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</si>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</sst>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33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4" fontId="6" fillId="0" borderId="0" xfId="0" applyNumberFormat="1" applyFont="1"/>
    <xf numFmtId="49" fontId="4" fillId="0" borderId="4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 indent="1" shrinkToFit="1"/>
    </xf>
    <xf numFmtId="4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1" shrinkToFit="1"/>
    </xf>
    <xf numFmtId="4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8" fillId="0" borderId="0" xfId="0" applyFont="1"/>
    <xf numFmtId="164" fontId="6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/>
    <xf numFmtId="4" fontId="9" fillId="0" borderId="0" xfId="0" applyNumberFormat="1" applyFont="1"/>
    <xf numFmtId="164" fontId="4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4"/>
  <sheetViews>
    <sheetView tabSelected="1" view="pageBreakPreview" topLeftCell="A34" zoomScale="120" zoomScaleNormal="130" zoomScaleSheetLayoutView="120" workbookViewId="0">
      <selection activeCell="F40" sqref="F40"/>
    </sheetView>
  </sheetViews>
  <sheetFormatPr defaultRowHeight="12.75" x14ac:dyDescent="0.2"/>
  <cols>
    <col min="1" max="1" width="39.5703125" style="5" customWidth="1"/>
    <col min="2" max="2" width="22" style="17" customWidth="1"/>
    <col min="3" max="3" width="15.5703125" style="7" customWidth="1"/>
    <col min="4" max="4" width="13" style="5" customWidth="1"/>
    <col min="5" max="5" width="11.42578125" style="5" customWidth="1"/>
    <col min="6" max="6" width="11.140625" style="5" customWidth="1"/>
    <col min="7" max="8" width="13.7109375" style="6" customWidth="1"/>
    <col min="9" max="9" width="11.140625" style="20" customWidth="1"/>
    <col min="10" max="10" width="9.140625" style="20"/>
    <col min="11" max="16384" width="9.140625" style="5"/>
  </cols>
  <sheetData>
    <row r="2" spans="1:10" ht="45.75" customHeight="1" x14ac:dyDescent="0.2">
      <c r="A2" s="28" t="s">
        <v>84</v>
      </c>
      <c r="B2" s="28"/>
      <c r="C2" s="28"/>
      <c r="D2" s="28"/>
      <c r="E2" s="28"/>
      <c r="F2" s="28"/>
      <c r="G2" s="28"/>
      <c r="H2" s="19"/>
    </row>
    <row r="3" spans="1:10" x14ac:dyDescent="0.2">
      <c r="F3" s="5" t="s">
        <v>75</v>
      </c>
    </row>
    <row r="4" spans="1:10" ht="15" customHeight="1" x14ac:dyDescent="0.2">
      <c r="A4" s="29" t="s">
        <v>0</v>
      </c>
      <c r="B4" s="30" t="s">
        <v>1</v>
      </c>
      <c r="C4" s="34" t="s">
        <v>83</v>
      </c>
      <c r="D4" s="31" t="s">
        <v>85</v>
      </c>
      <c r="E4" s="32"/>
      <c r="F4" s="33"/>
      <c r="G4" s="26" t="s">
        <v>79</v>
      </c>
      <c r="H4" s="22"/>
    </row>
    <row r="5" spans="1:10" ht="55.5" customHeight="1" thickBot="1" x14ac:dyDescent="0.25">
      <c r="A5" s="29"/>
      <c r="B5" s="30"/>
      <c r="C5" s="35"/>
      <c r="D5" s="4" t="s">
        <v>76</v>
      </c>
      <c r="E5" s="4" t="s">
        <v>77</v>
      </c>
      <c r="F5" s="4" t="s">
        <v>78</v>
      </c>
      <c r="G5" s="27"/>
      <c r="H5" s="23"/>
    </row>
    <row r="6" spans="1:10" ht="25.5" x14ac:dyDescent="0.2">
      <c r="A6" s="8" t="s">
        <v>2</v>
      </c>
      <c r="B6" s="1" t="s">
        <v>3</v>
      </c>
      <c r="C6" s="9">
        <f>C7+C34</f>
        <v>120048.95999999999</v>
      </c>
      <c r="D6" s="9">
        <f>D7+D34</f>
        <v>1969430.3900000001</v>
      </c>
      <c r="E6" s="9">
        <f>E7+E34</f>
        <v>335227.98</v>
      </c>
      <c r="F6" s="10">
        <f>E6/D6</f>
        <v>0.1702157038411497</v>
      </c>
      <c r="G6" s="18">
        <f>E6/C6</f>
        <v>2.7924271897065998</v>
      </c>
      <c r="H6" s="24"/>
    </row>
    <row r="7" spans="1:10" ht="25.5" x14ac:dyDescent="0.2">
      <c r="A7" s="11" t="s">
        <v>4</v>
      </c>
      <c r="B7" s="2" t="s">
        <v>5</v>
      </c>
      <c r="C7" s="12">
        <f>C8+C10+C12+C17+C22+C23+C24+C29+C30+C31+C32+C33</f>
        <v>58385.159999999996</v>
      </c>
      <c r="D7" s="12">
        <f>D8+D10+D12+D17+D22+D24+D29+D30+D31+D32+D33</f>
        <v>642925.80000000005</v>
      </c>
      <c r="E7" s="12">
        <f>E8+E10+E12+E17+E22+E24+E29+E30+E31+E32+E33+E23</f>
        <v>98034.94</v>
      </c>
      <c r="F7" s="13">
        <f>E7/D7</f>
        <v>0.15248251042344232</v>
      </c>
      <c r="G7" s="18">
        <f t="shared" ref="G7:G44" si="0">E7/C7</f>
        <v>1.6791071566815952</v>
      </c>
      <c r="H7" s="25"/>
      <c r="I7" s="25"/>
      <c r="J7" s="25"/>
    </row>
    <row r="8" spans="1:10" x14ac:dyDescent="0.2">
      <c r="A8" s="11" t="s">
        <v>6</v>
      </c>
      <c r="B8" s="2" t="s">
        <v>7</v>
      </c>
      <c r="C8" s="12">
        <f>C9</f>
        <v>18414.439999999999</v>
      </c>
      <c r="D8" s="12">
        <f>D9</f>
        <v>195390</v>
      </c>
      <c r="E8" s="12">
        <f>E9</f>
        <v>35634.75</v>
      </c>
      <c r="F8" s="13">
        <f>E8/D8</f>
        <v>0.18237755258713342</v>
      </c>
      <c r="G8" s="18">
        <f t="shared" si="0"/>
        <v>1.9351525216080425</v>
      </c>
      <c r="H8" s="21"/>
      <c r="I8" s="21"/>
      <c r="J8" s="21"/>
    </row>
    <row r="9" spans="1:10" x14ac:dyDescent="0.2">
      <c r="A9" s="14" t="s">
        <v>8</v>
      </c>
      <c r="B9" s="3" t="s">
        <v>9</v>
      </c>
      <c r="C9" s="15">
        <v>18414.439999999999</v>
      </c>
      <c r="D9" s="15">
        <v>195390</v>
      </c>
      <c r="E9" s="15">
        <v>35634.75</v>
      </c>
      <c r="F9" s="16">
        <f>E9/D9</f>
        <v>0.18237755258713342</v>
      </c>
      <c r="G9" s="18">
        <f t="shared" si="0"/>
        <v>1.9351525216080425</v>
      </c>
      <c r="H9" s="24"/>
    </row>
    <row r="10" spans="1:10" ht="51" x14ac:dyDescent="0.2">
      <c r="A10" s="11" t="s">
        <v>10</v>
      </c>
      <c r="B10" s="2" t="s">
        <v>11</v>
      </c>
      <c r="C10" s="12">
        <f>C11</f>
        <v>1891.76</v>
      </c>
      <c r="D10" s="12">
        <f>D11</f>
        <v>8526</v>
      </c>
      <c r="E10" s="12">
        <f>E11</f>
        <v>2168.25</v>
      </c>
      <c r="F10" s="13">
        <f t="shared" ref="F10:F29" si="1">E10/D10</f>
        <v>0.25431034482758619</v>
      </c>
      <c r="G10" s="18">
        <f t="shared" si="0"/>
        <v>1.1461549033704064</v>
      </c>
      <c r="H10" s="24"/>
    </row>
    <row r="11" spans="1:10" ht="38.25" x14ac:dyDescent="0.2">
      <c r="A11" s="14" t="s">
        <v>12</v>
      </c>
      <c r="B11" s="3" t="s">
        <v>13</v>
      </c>
      <c r="C11" s="15">
        <v>1891.76</v>
      </c>
      <c r="D11" s="15">
        <v>8526</v>
      </c>
      <c r="E11" s="15">
        <v>2168.25</v>
      </c>
      <c r="F11" s="16">
        <f t="shared" si="1"/>
        <v>0.25431034482758619</v>
      </c>
      <c r="G11" s="18">
        <f t="shared" si="0"/>
        <v>1.1461549033704064</v>
      </c>
      <c r="H11" s="24"/>
    </row>
    <row r="12" spans="1:10" x14ac:dyDescent="0.2">
      <c r="A12" s="11" t="s">
        <v>14</v>
      </c>
      <c r="B12" s="2" t="s">
        <v>15</v>
      </c>
      <c r="C12" s="12">
        <f>C13+C14+C15+C16</f>
        <v>9844.9000000000015</v>
      </c>
      <c r="D12" s="12">
        <f>D13+D14+D15+D16</f>
        <v>69078</v>
      </c>
      <c r="E12" s="12">
        <f>E13+E14+E15+E16</f>
        <v>19211.5</v>
      </c>
      <c r="F12" s="13">
        <f t="shared" si="1"/>
        <v>0.27811314745649846</v>
      </c>
      <c r="G12" s="18">
        <f t="shared" si="0"/>
        <v>1.9514164694410301</v>
      </c>
      <c r="H12" s="24"/>
    </row>
    <row r="13" spans="1:10" ht="25.5" x14ac:dyDescent="0.2">
      <c r="A13" s="14" t="s">
        <v>16</v>
      </c>
      <c r="B13" s="3" t="s">
        <v>17</v>
      </c>
      <c r="C13" s="15">
        <v>9781.86</v>
      </c>
      <c r="D13" s="15">
        <v>49371</v>
      </c>
      <c r="E13" s="15">
        <v>9932.5400000000009</v>
      </c>
      <c r="F13" s="16">
        <f t="shared" si="1"/>
        <v>0.20118166535010432</v>
      </c>
      <c r="G13" s="18">
        <f t="shared" si="0"/>
        <v>1.0154040233656993</v>
      </c>
      <c r="H13" s="24"/>
    </row>
    <row r="14" spans="1:10" ht="25.5" x14ac:dyDescent="0.2">
      <c r="A14" s="14" t="s">
        <v>18</v>
      </c>
      <c r="B14" s="3" t="s">
        <v>19</v>
      </c>
      <c r="C14" s="15">
        <v>-549.29999999999995</v>
      </c>
      <c r="D14" s="15"/>
      <c r="E14" s="15">
        <v>13.99</v>
      </c>
      <c r="F14" s="16" t="e">
        <f t="shared" si="1"/>
        <v>#DIV/0!</v>
      </c>
      <c r="G14" s="18">
        <f t="shared" si="0"/>
        <v>-2.5468778445294014E-2</v>
      </c>
      <c r="H14" s="24"/>
    </row>
    <row r="15" spans="1:10" x14ac:dyDescent="0.2">
      <c r="A15" s="14" t="s">
        <v>20</v>
      </c>
      <c r="B15" s="3" t="s">
        <v>21</v>
      </c>
      <c r="C15" s="15">
        <v>870.3</v>
      </c>
      <c r="D15" s="15">
        <v>1607</v>
      </c>
      <c r="E15" s="15">
        <v>458.03</v>
      </c>
      <c r="F15" s="16">
        <f t="shared" si="1"/>
        <v>0.28502177971375231</v>
      </c>
      <c r="G15" s="18" t="s">
        <v>82</v>
      </c>
      <c r="H15" s="24"/>
    </row>
    <row r="16" spans="1:10" ht="25.5" x14ac:dyDescent="0.2">
      <c r="A16" s="14" t="s">
        <v>22</v>
      </c>
      <c r="B16" s="3" t="s">
        <v>23</v>
      </c>
      <c r="C16" s="15">
        <v>-257.95999999999998</v>
      </c>
      <c r="D16" s="15">
        <v>18100</v>
      </c>
      <c r="E16" s="15">
        <v>8806.94</v>
      </c>
      <c r="F16" s="16">
        <f t="shared" si="1"/>
        <v>0.48657127071823209</v>
      </c>
      <c r="G16" s="18">
        <f t="shared" si="0"/>
        <v>-34.140719491394016</v>
      </c>
      <c r="H16" s="24"/>
    </row>
    <row r="17" spans="1:10" x14ac:dyDescent="0.2">
      <c r="A17" s="11" t="s">
        <v>24</v>
      </c>
      <c r="B17" s="2" t="s">
        <v>25</v>
      </c>
      <c r="C17" s="12">
        <f>C18+C19+C20+C21</f>
        <v>9277.17</v>
      </c>
      <c r="D17" s="12">
        <f>D18+D19+D20+D21</f>
        <v>103535</v>
      </c>
      <c r="E17" s="12">
        <f>E18+E19+E20+E21</f>
        <v>20101.469999999998</v>
      </c>
      <c r="F17" s="13">
        <f t="shared" si="1"/>
        <v>0.19415144637079246</v>
      </c>
      <c r="G17" s="18">
        <f t="shared" si="0"/>
        <v>2.1667674517121061</v>
      </c>
      <c r="H17" s="24"/>
    </row>
    <row r="18" spans="1:10" x14ac:dyDescent="0.2">
      <c r="A18" s="14" t="s">
        <v>26</v>
      </c>
      <c r="B18" s="3" t="s">
        <v>27</v>
      </c>
      <c r="C18" s="15">
        <v>664.44</v>
      </c>
      <c r="D18" s="15">
        <v>28100</v>
      </c>
      <c r="E18" s="15">
        <v>1869.48</v>
      </c>
      <c r="F18" s="16">
        <f t="shared" si="1"/>
        <v>6.6529537366548042E-2</v>
      </c>
      <c r="G18" s="18">
        <f t="shared" si="0"/>
        <v>2.8136174823911864</v>
      </c>
      <c r="H18" s="24"/>
    </row>
    <row r="19" spans="1:10" x14ac:dyDescent="0.2">
      <c r="A19" s="14" t="s">
        <v>28</v>
      </c>
      <c r="B19" s="3" t="s">
        <v>29</v>
      </c>
      <c r="C19" s="15">
        <v>3613.77</v>
      </c>
      <c r="D19" s="15">
        <v>29615</v>
      </c>
      <c r="E19" s="15">
        <v>11246.63</v>
      </c>
      <c r="F19" s="16">
        <f t="shared" si="1"/>
        <v>0.37976126962687823</v>
      </c>
      <c r="G19" s="18">
        <f t="shared" si="0"/>
        <v>3.1121598773579944</v>
      </c>
      <c r="H19" s="24"/>
    </row>
    <row r="20" spans="1:10" x14ac:dyDescent="0.2">
      <c r="A20" s="14" t="s">
        <v>30</v>
      </c>
      <c r="B20" s="3" t="s">
        <v>31</v>
      </c>
      <c r="C20" s="15">
        <v>4862.83</v>
      </c>
      <c r="D20" s="15">
        <v>38380</v>
      </c>
      <c r="E20" s="15">
        <v>6614.27</v>
      </c>
      <c r="F20" s="16">
        <f t="shared" si="1"/>
        <v>0.17233637311099531</v>
      </c>
      <c r="G20" s="18">
        <f t="shared" si="0"/>
        <v>1.3601688728579862</v>
      </c>
      <c r="H20" s="24"/>
    </row>
    <row r="21" spans="1:10" x14ac:dyDescent="0.2">
      <c r="A21" s="14" t="s">
        <v>32</v>
      </c>
      <c r="B21" s="3" t="s">
        <v>33</v>
      </c>
      <c r="C21" s="15">
        <v>136.13</v>
      </c>
      <c r="D21" s="15">
        <v>7440</v>
      </c>
      <c r="E21" s="15">
        <v>371.09</v>
      </c>
      <c r="F21" s="16">
        <f t="shared" si="1"/>
        <v>4.9877688172043008E-2</v>
      </c>
      <c r="G21" s="18">
        <f t="shared" si="0"/>
        <v>2.7259972085506501</v>
      </c>
      <c r="H21" s="24"/>
    </row>
    <row r="22" spans="1:10" x14ac:dyDescent="0.2">
      <c r="A22" s="11" t="s">
        <v>34</v>
      </c>
      <c r="B22" s="2" t="s">
        <v>35</v>
      </c>
      <c r="C22" s="12">
        <v>798</v>
      </c>
      <c r="D22" s="12">
        <v>5000</v>
      </c>
      <c r="E22" s="12">
        <v>1400.92</v>
      </c>
      <c r="F22" s="13">
        <f t="shared" si="1"/>
        <v>0.28018399999999999</v>
      </c>
      <c r="G22" s="18">
        <f t="shared" si="0"/>
        <v>1.7555388471177946</v>
      </c>
      <c r="H22" s="24"/>
    </row>
    <row r="23" spans="1:10" ht="38.25" x14ac:dyDescent="0.2">
      <c r="A23" s="11" t="s">
        <v>80</v>
      </c>
      <c r="B23" s="2" t="s">
        <v>81</v>
      </c>
      <c r="C23" s="12">
        <v>-0.06</v>
      </c>
      <c r="D23" s="12"/>
      <c r="E23" s="12">
        <v>-0.06</v>
      </c>
      <c r="F23" s="13"/>
      <c r="G23" s="18">
        <f t="shared" si="0"/>
        <v>1</v>
      </c>
      <c r="H23" s="24"/>
    </row>
    <row r="24" spans="1:10" ht="51" x14ac:dyDescent="0.2">
      <c r="A24" s="11" t="s">
        <v>36</v>
      </c>
      <c r="B24" s="2" t="s">
        <v>37</v>
      </c>
      <c r="C24" s="12">
        <f>C25+C27+C28+C26</f>
        <v>11454.720000000003</v>
      </c>
      <c r="D24" s="12">
        <f>D25+D27+D28+D26</f>
        <v>124388.4</v>
      </c>
      <c r="E24" s="12">
        <f>E25+E27+E28+E26</f>
        <v>9285.5399999999991</v>
      </c>
      <c r="F24" s="13">
        <f t="shared" si="1"/>
        <v>7.464956539355759E-2</v>
      </c>
      <c r="G24" s="18">
        <f t="shared" si="0"/>
        <v>0.81063002849480359</v>
      </c>
      <c r="H24" s="21">
        <f>C24+C29+C30+C31+C32+C33</f>
        <v>18158.950000000004</v>
      </c>
      <c r="I24" s="21">
        <f>D24+D29+D30+D31+D32+D33</f>
        <v>261396.8</v>
      </c>
      <c r="J24" s="21">
        <f>E24+E29+E30+E31+E32+E33</f>
        <v>19518.11</v>
      </c>
    </row>
    <row r="25" spans="1:10" ht="101.25" customHeight="1" x14ac:dyDescent="0.2">
      <c r="A25" s="14" t="s">
        <v>86</v>
      </c>
      <c r="B25" s="3" t="s">
        <v>38</v>
      </c>
      <c r="C25" s="15">
        <v>10301.120000000001</v>
      </c>
      <c r="D25" s="15">
        <v>119701.9</v>
      </c>
      <c r="E25" s="15">
        <v>8082.86</v>
      </c>
      <c r="F25" s="16">
        <f t="shared" si="1"/>
        <v>6.7524909796753435E-2</v>
      </c>
      <c r="G25" s="18">
        <f t="shared" si="0"/>
        <v>0.78465836724550331</v>
      </c>
      <c r="H25" s="24"/>
    </row>
    <row r="26" spans="1:10" ht="51" x14ac:dyDescent="0.2">
      <c r="A26" s="14" t="s">
        <v>87</v>
      </c>
      <c r="B26" s="3" t="s">
        <v>38</v>
      </c>
      <c r="C26" s="15">
        <v>187.86</v>
      </c>
      <c r="D26" s="15">
        <v>1705</v>
      </c>
      <c r="E26" s="15">
        <v>230.23</v>
      </c>
      <c r="F26" s="16">
        <f t="shared" si="1"/>
        <v>0.13503225806451613</v>
      </c>
      <c r="G26" s="18">
        <f t="shared" si="0"/>
        <v>1.2255402959650803</v>
      </c>
      <c r="H26" s="24"/>
    </row>
    <row r="27" spans="1:10" ht="25.5" x14ac:dyDescent="0.2">
      <c r="A27" s="14" t="s">
        <v>39</v>
      </c>
      <c r="B27" s="3" t="s">
        <v>40</v>
      </c>
      <c r="C27" s="15">
        <v>359.62</v>
      </c>
      <c r="D27" s="15">
        <v>521.29999999999995</v>
      </c>
      <c r="E27" s="15">
        <v>450.21</v>
      </c>
      <c r="F27" s="16">
        <f t="shared" si="1"/>
        <v>0.86362938806829082</v>
      </c>
      <c r="G27" s="18">
        <f t="shared" si="0"/>
        <v>1.2519047883877426</v>
      </c>
      <c r="H27" s="24"/>
    </row>
    <row r="28" spans="1:10" ht="102" x14ac:dyDescent="0.2">
      <c r="A28" s="14" t="s">
        <v>41</v>
      </c>
      <c r="B28" s="3" t="s">
        <v>42</v>
      </c>
      <c r="C28" s="15">
        <f>793.98-187.86</f>
        <v>606.12</v>
      </c>
      <c r="D28" s="15">
        <v>2460.1999999999998</v>
      </c>
      <c r="E28" s="15">
        <v>522.24</v>
      </c>
      <c r="F28" s="16">
        <f t="shared" si="1"/>
        <v>0.21227542476221448</v>
      </c>
      <c r="G28" s="18">
        <f t="shared" si="0"/>
        <v>0.86161156206691747</v>
      </c>
      <c r="H28" s="24"/>
    </row>
    <row r="29" spans="1:10" ht="25.5" x14ac:dyDescent="0.2">
      <c r="A29" s="11" t="s">
        <v>43</v>
      </c>
      <c r="B29" s="2" t="s">
        <v>44</v>
      </c>
      <c r="C29" s="12">
        <v>912.46</v>
      </c>
      <c r="D29" s="12">
        <v>1647</v>
      </c>
      <c r="E29" s="12">
        <v>17.45</v>
      </c>
      <c r="F29" s="13">
        <f t="shared" si="1"/>
        <v>1.0595021250758955E-2</v>
      </c>
      <c r="G29" s="18">
        <f t="shared" si="0"/>
        <v>1.9124125989084452E-2</v>
      </c>
      <c r="H29" s="24"/>
    </row>
    <row r="30" spans="1:10" ht="38.25" x14ac:dyDescent="0.2">
      <c r="A30" s="11" t="s">
        <v>45</v>
      </c>
      <c r="B30" s="2" t="s">
        <v>46</v>
      </c>
      <c r="C30" s="12">
        <v>3187.44</v>
      </c>
      <c r="D30" s="12">
        <v>98125.4</v>
      </c>
      <c r="E30" s="12">
        <v>4633.28</v>
      </c>
      <c r="F30" s="13">
        <f t="shared" ref="F30:F40" si="2">E30/D30</f>
        <v>4.7217947646582839E-2</v>
      </c>
      <c r="G30" s="18">
        <f t="shared" si="0"/>
        <v>1.4536054011997088</v>
      </c>
      <c r="H30" s="24"/>
    </row>
    <row r="31" spans="1:10" ht="38.25" x14ac:dyDescent="0.2">
      <c r="A31" s="11" t="s">
        <v>47</v>
      </c>
      <c r="B31" s="2" t="s">
        <v>48</v>
      </c>
      <c r="C31" s="12">
        <v>1816.6</v>
      </c>
      <c r="D31" s="12">
        <v>32236</v>
      </c>
      <c r="E31" s="12">
        <v>4562.6000000000004</v>
      </c>
      <c r="F31" s="13">
        <f t="shared" si="2"/>
        <v>0.14153741158952723</v>
      </c>
      <c r="G31" s="18">
        <f t="shared" si="0"/>
        <v>2.5116151051414732</v>
      </c>
      <c r="H31" s="24"/>
    </row>
    <row r="32" spans="1:10" ht="25.5" x14ac:dyDescent="0.2">
      <c r="A32" s="11" t="s">
        <v>49</v>
      </c>
      <c r="B32" s="2" t="s">
        <v>50</v>
      </c>
      <c r="C32" s="12">
        <v>717.78</v>
      </c>
      <c r="D32" s="12">
        <v>5000</v>
      </c>
      <c r="E32" s="12">
        <v>1048.05</v>
      </c>
      <c r="F32" s="13">
        <f t="shared" si="2"/>
        <v>0.20960999999999999</v>
      </c>
      <c r="G32" s="18">
        <f t="shared" si="0"/>
        <v>1.4601270584301596</v>
      </c>
      <c r="H32" s="24"/>
    </row>
    <row r="33" spans="1:8" x14ac:dyDescent="0.2">
      <c r="A33" s="11" t="s">
        <v>51</v>
      </c>
      <c r="B33" s="2" t="s">
        <v>52</v>
      </c>
      <c r="C33" s="12">
        <v>69.95</v>
      </c>
      <c r="D33" s="12"/>
      <c r="E33" s="12">
        <v>-28.81</v>
      </c>
      <c r="F33" s="13" t="e">
        <f t="shared" si="2"/>
        <v>#DIV/0!</v>
      </c>
      <c r="G33" s="18">
        <f t="shared" si="0"/>
        <v>-0.41186561829878482</v>
      </c>
      <c r="H33" s="24"/>
    </row>
    <row r="34" spans="1:8" x14ac:dyDescent="0.2">
      <c r="A34" s="11" t="s">
        <v>53</v>
      </c>
      <c r="B34" s="2" t="s">
        <v>54</v>
      </c>
      <c r="C34" s="12">
        <f>C35+C36+C44+C43</f>
        <v>61663.8</v>
      </c>
      <c r="D34" s="12">
        <f>D35+D36</f>
        <v>1326504.5900000001</v>
      </c>
      <c r="E34" s="12">
        <f>E35+E36+E43+E44</f>
        <v>237193.04</v>
      </c>
      <c r="F34" s="13">
        <f t="shared" si="2"/>
        <v>0.17881056860873734</v>
      </c>
      <c r="G34" s="18">
        <f t="shared" si="0"/>
        <v>3.8465524343293795</v>
      </c>
      <c r="H34" s="24"/>
    </row>
    <row r="35" spans="1:8" ht="25.5" x14ac:dyDescent="0.2">
      <c r="A35" s="11" t="s">
        <v>55</v>
      </c>
      <c r="B35" s="2" t="s">
        <v>56</v>
      </c>
      <c r="C35" s="12">
        <f>0</f>
        <v>0</v>
      </c>
      <c r="D35" s="12"/>
      <c r="E35" s="12"/>
      <c r="F35" s="13" t="e">
        <f t="shared" si="2"/>
        <v>#DIV/0!</v>
      </c>
      <c r="G35" s="18" t="s">
        <v>82</v>
      </c>
      <c r="H35" s="24"/>
    </row>
    <row r="36" spans="1:8" ht="38.25" x14ac:dyDescent="0.2">
      <c r="A36" s="11" t="s">
        <v>57</v>
      </c>
      <c r="B36" s="2" t="s">
        <v>58</v>
      </c>
      <c r="C36" s="12">
        <f>C37+C40+C41+C42</f>
        <v>60862.350000000006</v>
      </c>
      <c r="D36" s="12">
        <f>D37+D40+D41+D42+D43+D44</f>
        <v>1326504.5900000001</v>
      </c>
      <c r="E36" s="12">
        <f>E37+E40+E41+E42+E43+E44</f>
        <v>233745.95</v>
      </c>
      <c r="F36" s="13">
        <f t="shared" si="2"/>
        <v>0.17621194209361915</v>
      </c>
      <c r="G36" s="18">
        <f t="shared" si="0"/>
        <v>3.8405672801000947</v>
      </c>
      <c r="H36" s="24"/>
    </row>
    <row r="37" spans="1:8" ht="25.5" x14ac:dyDescent="0.2">
      <c r="A37" s="11" t="s">
        <v>59</v>
      </c>
      <c r="B37" s="2" t="s">
        <v>60</v>
      </c>
      <c r="C37" s="12">
        <f>C38+C39</f>
        <v>0</v>
      </c>
      <c r="D37" s="12">
        <f>D38+D39</f>
        <v>0</v>
      </c>
      <c r="E37" s="12">
        <f>E38+E39</f>
        <v>0</v>
      </c>
      <c r="F37" s="13" t="e">
        <f t="shared" si="2"/>
        <v>#DIV/0!</v>
      </c>
      <c r="G37" s="18" t="e">
        <f t="shared" si="0"/>
        <v>#DIV/0!</v>
      </c>
      <c r="H37" s="24"/>
    </row>
    <row r="38" spans="1:8" ht="25.5" x14ac:dyDescent="0.2">
      <c r="A38" s="14" t="s">
        <v>61</v>
      </c>
      <c r="B38" s="3" t="s">
        <v>62</v>
      </c>
      <c r="C38" s="15">
        <v>0</v>
      </c>
      <c r="D38" s="15">
        <v>0</v>
      </c>
      <c r="E38" s="15">
        <v>0</v>
      </c>
      <c r="F38" s="16" t="e">
        <f t="shared" si="2"/>
        <v>#DIV/0!</v>
      </c>
      <c r="G38" s="18" t="e">
        <f t="shared" si="0"/>
        <v>#DIV/0!</v>
      </c>
      <c r="H38" s="24"/>
    </row>
    <row r="39" spans="1:8" x14ac:dyDescent="0.2">
      <c r="A39" s="14" t="s">
        <v>63</v>
      </c>
      <c r="B39" s="3" t="s">
        <v>64</v>
      </c>
      <c r="C39" s="15">
        <v>0</v>
      </c>
      <c r="D39" s="15">
        <v>0</v>
      </c>
      <c r="E39" s="15">
        <v>0</v>
      </c>
      <c r="F39" s="16" t="e">
        <f t="shared" si="2"/>
        <v>#DIV/0!</v>
      </c>
      <c r="G39" s="18" t="s">
        <v>82</v>
      </c>
      <c r="H39" s="24"/>
    </row>
    <row r="40" spans="1:8" ht="38.25" x14ac:dyDescent="0.2">
      <c r="A40" s="11" t="s">
        <v>65</v>
      </c>
      <c r="B40" s="2" t="s">
        <v>66</v>
      </c>
      <c r="C40" s="12">
        <v>16403.95</v>
      </c>
      <c r="D40" s="12">
        <v>1040090.95</v>
      </c>
      <c r="E40" s="12">
        <v>179176.56</v>
      </c>
      <c r="F40" s="13">
        <f t="shared" si="2"/>
        <v>0.17227008849562628</v>
      </c>
      <c r="G40" s="18">
        <f t="shared" si="0"/>
        <v>10.922769211074161</v>
      </c>
      <c r="H40" s="24"/>
    </row>
    <row r="41" spans="1:8" ht="25.5" x14ac:dyDescent="0.2">
      <c r="A41" s="11" t="s">
        <v>67</v>
      </c>
      <c r="B41" s="2" t="s">
        <v>68</v>
      </c>
      <c r="C41" s="12">
        <v>42774.62</v>
      </c>
      <c r="D41" s="12">
        <v>213510.32</v>
      </c>
      <c r="E41" s="12">
        <v>50055.14</v>
      </c>
      <c r="F41" s="13">
        <f t="shared" ref="F41:F42" si="3">E41/D41</f>
        <v>0.234438972317591</v>
      </c>
      <c r="G41" s="18">
        <f t="shared" si="0"/>
        <v>1.1702065383631695</v>
      </c>
      <c r="H41" s="24"/>
    </row>
    <row r="42" spans="1:8" x14ac:dyDescent="0.2">
      <c r="A42" s="11" t="s">
        <v>69</v>
      </c>
      <c r="B42" s="2" t="s">
        <v>70</v>
      </c>
      <c r="C42" s="12">
        <v>1683.78</v>
      </c>
      <c r="D42" s="12">
        <v>8980.23</v>
      </c>
      <c r="E42" s="12">
        <v>1067.1600000000001</v>
      </c>
      <c r="F42" s="13">
        <f t="shared" si="3"/>
        <v>0.11883437283900303</v>
      </c>
      <c r="G42" s="18">
        <f t="shared" si="0"/>
        <v>0.63378826212450567</v>
      </c>
      <c r="H42" s="24"/>
    </row>
    <row r="43" spans="1:8" ht="89.25" x14ac:dyDescent="0.2">
      <c r="A43" s="11" t="s">
        <v>71</v>
      </c>
      <c r="B43" s="2" t="s">
        <v>72</v>
      </c>
      <c r="C43" s="12">
        <v>1887.21</v>
      </c>
      <c r="D43" s="12">
        <v>64831.26</v>
      </c>
      <c r="E43" s="12">
        <v>4355.26</v>
      </c>
      <c r="F43" s="13" t="s">
        <v>82</v>
      </c>
      <c r="G43" s="18" t="s">
        <v>82</v>
      </c>
      <c r="H43" s="24"/>
    </row>
    <row r="44" spans="1:8" ht="63.75" x14ac:dyDescent="0.2">
      <c r="A44" s="11" t="s">
        <v>73</v>
      </c>
      <c r="B44" s="2" t="s">
        <v>74</v>
      </c>
      <c r="C44" s="12">
        <v>-1085.76</v>
      </c>
      <c r="D44" s="12">
        <v>-908.17</v>
      </c>
      <c r="E44" s="12">
        <v>-908.17</v>
      </c>
      <c r="F44" s="13" t="s">
        <v>82</v>
      </c>
      <c r="G44" s="18">
        <f t="shared" si="0"/>
        <v>0.83643715001473617</v>
      </c>
      <c r="H44" s="24"/>
    </row>
  </sheetData>
  <mergeCells count="6">
    <mergeCell ref="G4:G5"/>
    <mergeCell ref="A2:G2"/>
    <mergeCell ref="A4:A5"/>
    <mergeCell ref="B4:B5"/>
    <mergeCell ref="D4:F4"/>
    <mergeCell ref="C4:C5"/>
  </mergeCells>
  <pageMargins left="0.39370078740157483" right="0" top="0.35433070866141736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cp:lastPrinted>2023-04-12T07:57:09Z</cp:lastPrinted>
  <dcterms:created xsi:type="dcterms:W3CDTF">2015-06-05T18:19:34Z</dcterms:created>
  <dcterms:modified xsi:type="dcterms:W3CDTF">2024-04-08T14:32:59Z</dcterms:modified>
</cp:coreProperties>
</file>