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2\и с п о л н е н и е   б ю д ж е т а\о т ч е ты  об  исполнении\год 2022\Аналитика для размещения\"/>
    </mc:Choice>
  </mc:AlternateContent>
  <xr:revisionPtr revIDLastSave="0" documentId="13_ncr:1_{ADE1B51B-1DA5-4041-B46D-AFC9CB5C0323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Лист1" sheetId="1" r:id="rId1"/>
  </sheets>
  <definedNames>
    <definedName name="_xlnm.Print_Titles" localSheetId="0">Лист1!$4:$5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K6" i="1"/>
  <c r="K24" i="1"/>
  <c r="G17" i="1"/>
  <c r="G12" i="1"/>
  <c r="K7" i="1"/>
  <c r="G7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6" i="1"/>
  <c r="H6" i="1"/>
  <c r="G25" i="1"/>
  <c r="F40" i="1"/>
  <c r="F27" i="1" l="1"/>
  <c r="F25" i="1"/>
  <c r="I23" i="1"/>
  <c r="E27" i="1" l="1"/>
  <c r="E25" i="1"/>
  <c r="D33" i="1" l="1"/>
  <c r="D36" i="1" l="1"/>
  <c r="D35" i="1"/>
  <c r="D24" i="1"/>
  <c r="D17" i="1"/>
  <c r="D12" i="1"/>
  <c r="D10" i="1"/>
  <c r="D8" i="1"/>
  <c r="H40" i="1"/>
  <c r="H39" i="1"/>
  <c r="H34" i="1"/>
  <c r="H32" i="1"/>
  <c r="H31" i="1"/>
  <c r="H30" i="1"/>
  <c r="H29" i="1"/>
  <c r="H28" i="1"/>
  <c r="H27" i="1"/>
  <c r="H26" i="1"/>
  <c r="H25" i="1"/>
  <c r="H19" i="1"/>
  <c r="H18" i="1"/>
  <c r="H16" i="1"/>
  <c r="H13" i="1"/>
  <c r="H11" i="1"/>
  <c r="H9" i="1"/>
  <c r="E36" i="1"/>
  <c r="E35" i="1" s="1"/>
  <c r="E33" i="1" s="1"/>
  <c r="E24" i="1"/>
  <c r="E17" i="1"/>
  <c r="E12" i="1"/>
  <c r="E10" i="1"/>
  <c r="E8" i="1"/>
  <c r="F24" i="1"/>
  <c r="F12" i="1"/>
  <c r="D7" i="1" l="1"/>
  <c r="D6" i="1" s="1"/>
  <c r="E7" i="1"/>
  <c r="E6" i="1" s="1"/>
  <c r="J43" i="1"/>
  <c r="C36" i="1"/>
  <c r="C35" i="1" s="1"/>
  <c r="C33" i="1" s="1"/>
  <c r="F36" i="1"/>
  <c r="G36" i="1"/>
  <c r="I38" i="1"/>
  <c r="C24" i="1"/>
  <c r="C17" i="1"/>
  <c r="C12" i="1"/>
  <c r="C10" i="1"/>
  <c r="C8" i="1"/>
  <c r="H17" i="1"/>
  <c r="F17" i="1"/>
  <c r="F7" i="1" s="1"/>
  <c r="C7" i="1" l="1"/>
  <c r="C6" i="1" s="1"/>
  <c r="I21" i="1" l="1"/>
  <c r="G8" i="1"/>
  <c r="H8" i="1" s="1"/>
  <c r="F8" i="1"/>
  <c r="I19" i="1" l="1"/>
  <c r="I15" i="1"/>
  <c r="F10" i="1"/>
  <c r="I16" i="1"/>
  <c r="I9" i="1"/>
  <c r="I8" i="1"/>
  <c r="I20" i="1"/>
  <c r="I26" i="1"/>
  <c r="I28" i="1"/>
  <c r="I18" i="1"/>
  <c r="I32" i="1" l="1"/>
  <c r="F35" i="1"/>
  <c r="F33" i="1" s="1"/>
  <c r="I40" i="1"/>
  <c r="I39" i="1"/>
  <c r="I36" i="1"/>
  <c r="I22" i="1"/>
  <c r="I11" i="1"/>
  <c r="I17" i="1"/>
  <c r="I29" i="1"/>
  <c r="I27" i="1"/>
  <c r="I25" i="1"/>
  <c r="G10" i="1"/>
  <c r="H10" i="1" s="1"/>
  <c r="I30" i="1"/>
  <c r="I41" i="1"/>
  <c r="H12" i="1"/>
  <c r="I13" i="1"/>
  <c r="G35" i="1"/>
  <c r="G24" i="1"/>
  <c r="H24" i="1" l="1"/>
  <c r="H35" i="1"/>
  <c r="I10" i="1"/>
  <c r="I12" i="1"/>
  <c r="F6" i="1"/>
  <c r="I31" i="1"/>
  <c r="I24" i="1"/>
  <c r="I35" i="1"/>
  <c r="G33" i="1"/>
  <c r="H33" i="1" s="1"/>
  <c r="H7" i="1" l="1"/>
  <c r="I33" i="1"/>
  <c r="G6" i="1"/>
  <c r="I7" i="1"/>
</calcChain>
</file>

<file path=xl/sharedStrings.xml><?xml version="1.0" encoding="utf-8"?>
<sst xmlns="http://schemas.openxmlformats.org/spreadsheetml/2006/main" count="104" uniqueCount="90">
  <si>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</si>
  <si>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</si>
  <si>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</si>
  <si>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</si>
  <si>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</si>
  <si>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</si>
  <si>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</si>
  <si>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</si>
  <si>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</si>
  <si>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</si>
  <si>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</si>
  <si>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</si>
  <si>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</si>
  <si>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</si>
  <si>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</si>
  <si>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</si>
  <si>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</si>
  <si>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</si>
  <si>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</si>
  <si>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</si>
  <si>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</si>
  <si>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</si>
  <si>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</si>
  <si>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</si>
  <si>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</si>
  <si>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</si>
  <si>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</si>
  <si>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</si>
  <si>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</si>
  <si>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</si>
  <si>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</si>
  <si>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</si>
  <si>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</si>
  <si>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</si>
  <si>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</si>
  <si>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</si>
  <si>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</si>
  <si>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</si>
  <si>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</si>
  <si>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</si>
  <si>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</si>
  <si>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</si>
  <si>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</si>
  <si>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</si>
  <si>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</si>
  <si>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</si>
  <si>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</si>
  <si>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</si>
  <si>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</si>
  <si>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</si>
  <si>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</si>
  <si>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</si>
  <si>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</si>
  <si>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</si>
  <si>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</si>
  <si>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</si>
  <si>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</si>
  <si>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</si>
  <si>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</si>
  <si>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</si>
  <si>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</si>
  <si>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</si>
  <si>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</si>
  <si>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</si>
  <si>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</si>
  <si>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</si>
  <si>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</si>
  <si>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</si>
  <si>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</si>
  <si>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</si>
  <si>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</si>
  <si>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</si>
  <si>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</si>
  <si>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</si>
  <si>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</si>
  <si>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</si>
  <si>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</si>
  <si>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</si>
  <si>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</si>
  <si>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</si>
  <si>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</si>
  <si>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</si>
  <si>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</si>
  <si>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>исполнено на 01.01.2021 г.</t>
  </si>
  <si>
    <t>Первоначально учтвержденный план</t>
  </si>
  <si>
    <t>% исполнения к первоначальному плану</t>
  </si>
  <si>
    <t>% исполнения к уточненному плану</t>
  </si>
  <si>
    <t xml:space="preserve">Сведения об исполнении  бюджета Светлогорского городского округа по доходам за  2022 года в сравнении с запланированными значениями и соответствующим периодом прошлого года        </t>
  </si>
  <si>
    <t>на 01.01.2023 г.</t>
  </si>
  <si>
    <t>исполнено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</si>
</sst>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tabSelected="1" topLeftCell="A2" zoomScale="120" zoomScaleNormal="120" workbookViewId="0">
      <selection activeCell="M10" sqref="M10"/>
    </sheetView>
  </sheetViews>
  <sheetFormatPr defaultRowHeight="12.75" x14ac:dyDescent="0.2"/>
  <cols>
    <col min="1" max="1" width="39.5703125" style="4" customWidth="1"/>
    <col min="2" max="2" width="22" style="16" customWidth="1"/>
    <col min="3" max="3" width="15.5703125" style="6" hidden="1" customWidth="1"/>
    <col min="4" max="5" width="15.5703125" style="6" customWidth="1"/>
    <col min="6" max="6" width="13" style="4" customWidth="1"/>
    <col min="7" max="7" width="11.42578125" style="4" customWidth="1"/>
    <col min="8" max="8" width="11.42578125" style="5" customWidth="1"/>
    <col min="9" max="9" width="11.140625" style="4" customWidth="1"/>
    <col min="10" max="10" width="13.7109375" style="5" customWidth="1"/>
    <col min="11" max="16384" width="9.140625" style="4"/>
  </cols>
  <sheetData>
    <row r="1" spans="1:11" hidden="1" x14ac:dyDescent="0.2"/>
    <row r="2" spans="1:11" ht="45.75" customHeight="1" x14ac:dyDescent="0.2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</row>
    <row r="3" spans="1:11" x14ac:dyDescent="0.2">
      <c r="G3" s="4" t="s">
        <v>76</v>
      </c>
    </row>
    <row r="4" spans="1:11" ht="15" customHeight="1" x14ac:dyDescent="0.2">
      <c r="A4" s="35" t="s">
        <v>0</v>
      </c>
      <c r="B4" s="36" t="s">
        <v>1</v>
      </c>
      <c r="C4" s="37" t="s">
        <v>83</v>
      </c>
      <c r="D4" s="37" t="s">
        <v>89</v>
      </c>
      <c r="E4" s="39" t="s">
        <v>88</v>
      </c>
      <c r="F4" s="40"/>
      <c r="G4" s="40"/>
      <c r="H4" s="40"/>
      <c r="I4" s="41"/>
      <c r="J4" s="32" t="s">
        <v>79</v>
      </c>
    </row>
    <row r="5" spans="1:11" ht="55.5" customHeight="1" thickBot="1" x14ac:dyDescent="0.25">
      <c r="A5" s="35"/>
      <c r="B5" s="36"/>
      <c r="C5" s="38"/>
      <c r="D5" s="38"/>
      <c r="E5" s="18" t="s">
        <v>84</v>
      </c>
      <c r="F5" s="20" t="s">
        <v>77</v>
      </c>
      <c r="G5" s="28" t="s">
        <v>78</v>
      </c>
      <c r="H5" s="19" t="s">
        <v>85</v>
      </c>
      <c r="I5" s="24" t="s">
        <v>86</v>
      </c>
      <c r="J5" s="33"/>
    </row>
    <row r="6" spans="1:11" ht="25.5" x14ac:dyDescent="0.2">
      <c r="A6" s="7" t="s">
        <v>2</v>
      </c>
      <c r="B6" s="1" t="s">
        <v>3</v>
      </c>
      <c r="C6" s="8">
        <f>C7+C33</f>
        <v>1613365.5199999998</v>
      </c>
      <c r="D6" s="8">
        <f>D7+D33</f>
        <v>895680.74</v>
      </c>
      <c r="E6" s="8">
        <f>E7+E33</f>
        <v>1133015.8999999999</v>
      </c>
      <c r="F6" s="21">
        <f>F7+F33</f>
        <v>1187901.8</v>
      </c>
      <c r="G6" s="29">
        <f>G7+G33</f>
        <v>1181568</v>
      </c>
      <c r="H6" s="9">
        <f>G6/E6</f>
        <v>1.0428520906017296</v>
      </c>
      <c r="I6" s="25">
        <f>G6/F6</f>
        <v>0.99466807778218702</v>
      </c>
      <c r="J6" s="17">
        <f>G6/D6</f>
        <v>1.3191843334713216</v>
      </c>
      <c r="K6" s="6">
        <f>K7+K24</f>
        <v>704151</v>
      </c>
    </row>
    <row r="7" spans="1:11" ht="25.5" x14ac:dyDescent="0.2">
      <c r="A7" s="10" t="s">
        <v>4</v>
      </c>
      <c r="B7" s="2" t="s">
        <v>5</v>
      </c>
      <c r="C7" s="11">
        <f>C8+C10+C12+C17+C22+C23+C24+C28+C29+C30+C31+C32</f>
        <v>374212.62999999995</v>
      </c>
      <c r="D7" s="30">
        <f>D8+D10+D12+D17+D22+D23+D24+D28+D29+D30+D31+D32</f>
        <v>460727.54000000004</v>
      </c>
      <c r="E7" s="30">
        <f>E8+E10+E12+E17+E22+E24+E28+E29+E30+E31+E32</f>
        <v>615462.5</v>
      </c>
      <c r="F7" s="30">
        <f>F8+F10+F12+F17+F22+F24+F28+F29+F30+F31+F32+F23</f>
        <v>711101.70000000007</v>
      </c>
      <c r="G7" s="30">
        <f>G8+G10+G12+G17+G22+G24+G28+G29+G30+G31+G32+G23</f>
        <v>704151</v>
      </c>
      <c r="H7" s="12">
        <f t="shared" ref="H7:H12" si="0">G7/E7</f>
        <v>1.1441005747710056</v>
      </c>
      <c r="I7" s="26">
        <f>G7/F7</f>
        <v>0.99022544876492335</v>
      </c>
      <c r="J7" s="17">
        <f t="shared" ref="J7:J41" si="1">G7/D7</f>
        <v>1.5283457984734317</v>
      </c>
      <c r="K7" s="6">
        <f>G9+G11+G12+G17+G22+G23</f>
        <v>347420.00000000006</v>
      </c>
    </row>
    <row r="8" spans="1:11" x14ac:dyDescent="0.2">
      <c r="A8" s="10" t="s">
        <v>6</v>
      </c>
      <c r="B8" s="2" t="s">
        <v>7</v>
      </c>
      <c r="C8" s="11">
        <f>C9</f>
        <v>107654.74</v>
      </c>
      <c r="D8" s="11">
        <f>D9</f>
        <v>132124.20000000001</v>
      </c>
      <c r="E8" s="11">
        <f>E9</f>
        <v>149500</v>
      </c>
      <c r="F8" s="22">
        <f>F9</f>
        <v>164600</v>
      </c>
      <c r="G8" s="30">
        <f>G9</f>
        <v>168723.5</v>
      </c>
      <c r="H8" s="12">
        <f t="shared" si="0"/>
        <v>1.1285852842809365</v>
      </c>
      <c r="I8" s="26">
        <f>G8/F8</f>
        <v>1.0250516403402188</v>
      </c>
      <c r="J8" s="17">
        <f t="shared" si="1"/>
        <v>1.2770067860391963</v>
      </c>
    </row>
    <row r="9" spans="1:11" x14ac:dyDescent="0.2">
      <c r="A9" s="13" t="s">
        <v>8</v>
      </c>
      <c r="B9" s="3" t="s">
        <v>9</v>
      </c>
      <c r="C9" s="14">
        <v>107654.74</v>
      </c>
      <c r="D9" s="14">
        <v>132124.20000000001</v>
      </c>
      <c r="E9" s="14">
        <v>149500</v>
      </c>
      <c r="F9" s="23">
        <v>164600</v>
      </c>
      <c r="G9" s="31">
        <v>168723.5</v>
      </c>
      <c r="H9" s="15">
        <f t="shared" si="0"/>
        <v>1.1285852842809365</v>
      </c>
      <c r="I9" s="27">
        <f>G9/F9</f>
        <v>1.0250516403402188</v>
      </c>
      <c r="J9" s="17">
        <f t="shared" si="1"/>
        <v>1.2770067860391963</v>
      </c>
    </row>
    <row r="10" spans="1:11" ht="51" x14ac:dyDescent="0.2">
      <c r="A10" s="10" t="s">
        <v>10</v>
      </c>
      <c r="B10" s="2" t="s">
        <v>11</v>
      </c>
      <c r="C10" s="11">
        <f>C11</f>
        <v>5793.5</v>
      </c>
      <c r="D10" s="11">
        <f>D11</f>
        <v>6758.72</v>
      </c>
      <c r="E10" s="11">
        <f>E11</f>
        <v>7004.2</v>
      </c>
      <c r="F10" s="22">
        <f>F11</f>
        <v>8125</v>
      </c>
      <c r="G10" s="30">
        <f>G11</f>
        <v>8082.4</v>
      </c>
      <c r="H10" s="12">
        <f t="shared" si="0"/>
        <v>1.1539362097027497</v>
      </c>
      <c r="I10" s="26">
        <f t="shared" ref="I10:I28" si="2">G10/F10</f>
        <v>0.99475692307692298</v>
      </c>
      <c r="J10" s="17">
        <f t="shared" si="1"/>
        <v>1.1958477344822687</v>
      </c>
    </row>
    <row r="11" spans="1:11" ht="38.25" x14ac:dyDescent="0.2">
      <c r="A11" s="13" t="s">
        <v>12</v>
      </c>
      <c r="B11" s="3" t="s">
        <v>13</v>
      </c>
      <c r="C11" s="14">
        <v>5793.5</v>
      </c>
      <c r="D11" s="14">
        <v>6758.72</v>
      </c>
      <c r="E11" s="14">
        <v>7004.2</v>
      </c>
      <c r="F11" s="23">
        <v>8125</v>
      </c>
      <c r="G11" s="31">
        <v>8082.4</v>
      </c>
      <c r="H11" s="15">
        <f t="shared" si="0"/>
        <v>1.1539362097027497</v>
      </c>
      <c r="I11" s="27">
        <f t="shared" si="2"/>
        <v>0.99475692307692298</v>
      </c>
      <c r="J11" s="17">
        <f t="shared" si="1"/>
        <v>1.1958477344822687</v>
      </c>
    </row>
    <row r="12" spans="1:11" x14ac:dyDescent="0.2">
      <c r="A12" s="10" t="s">
        <v>14</v>
      </c>
      <c r="B12" s="2" t="s">
        <v>15</v>
      </c>
      <c r="C12" s="11">
        <f>C13+C14+C15+C16</f>
        <v>39031.149999999994</v>
      </c>
      <c r="D12" s="11">
        <f>D13+D14+D15+D16</f>
        <v>69820.990000000005</v>
      </c>
      <c r="E12" s="11">
        <f>E13+E14+E15+E16</f>
        <v>56162</v>
      </c>
      <c r="F12" s="22">
        <f>F13+F14+F15+F16</f>
        <v>64327.9</v>
      </c>
      <c r="G12" s="30">
        <f>G13+G14+G15+G16</f>
        <v>66326.3</v>
      </c>
      <c r="H12" s="12">
        <f t="shared" si="0"/>
        <v>1.1809818026423562</v>
      </c>
      <c r="I12" s="26">
        <f t="shared" si="2"/>
        <v>1.0310658361302016</v>
      </c>
      <c r="J12" s="17">
        <f t="shared" si="1"/>
        <v>0.94994785951903571</v>
      </c>
    </row>
    <row r="13" spans="1:11" ht="25.5" x14ac:dyDescent="0.2">
      <c r="A13" s="13" t="s">
        <v>16</v>
      </c>
      <c r="B13" s="3" t="s">
        <v>17</v>
      </c>
      <c r="C13" s="14">
        <v>21114.42</v>
      </c>
      <c r="D13" s="14">
        <v>45193.69</v>
      </c>
      <c r="E13" s="14">
        <v>46412</v>
      </c>
      <c r="F13" s="23">
        <v>50232</v>
      </c>
      <c r="G13" s="31">
        <v>50563.199999999997</v>
      </c>
      <c r="H13" s="15">
        <f t="shared" ref="H13:H21" si="3">G13/E13</f>
        <v>1.0894423855899336</v>
      </c>
      <c r="I13" s="27">
        <f t="shared" si="2"/>
        <v>1.0065934065934066</v>
      </c>
      <c r="J13" s="17">
        <f t="shared" si="1"/>
        <v>1.118811055260148</v>
      </c>
    </row>
    <row r="14" spans="1:11" ht="25.5" x14ac:dyDescent="0.2">
      <c r="A14" s="13" t="s">
        <v>18</v>
      </c>
      <c r="B14" s="3" t="s">
        <v>19</v>
      </c>
      <c r="C14" s="14">
        <v>17491.34</v>
      </c>
      <c r="D14" s="14">
        <v>5674</v>
      </c>
      <c r="E14" s="14">
        <v>0</v>
      </c>
      <c r="F14" s="23">
        <v>0</v>
      </c>
      <c r="G14" s="31">
        <v>-232.5</v>
      </c>
      <c r="H14" s="15" t="s">
        <v>82</v>
      </c>
      <c r="I14" s="27" t="s">
        <v>82</v>
      </c>
      <c r="J14" s="17">
        <f t="shared" si="1"/>
        <v>-4.0976383503701093E-2</v>
      </c>
    </row>
    <row r="15" spans="1:11" x14ac:dyDescent="0.2">
      <c r="A15" s="13" t="s">
        <v>20</v>
      </c>
      <c r="B15" s="3" t="s">
        <v>21</v>
      </c>
      <c r="C15" s="14">
        <v>0</v>
      </c>
      <c r="D15" s="14">
        <v>8490.5</v>
      </c>
      <c r="E15" s="14">
        <v>0</v>
      </c>
      <c r="F15" s="23">
        <v>605.9</v>
      </c>
      <c r="G15" s="31">
        <v>605.79999999999995</v>
      </c>
      <c r="H15" s="15" t="s">
        <v>82</v>
      </c>
      <c r="I15" s="27">
        <f t="shared" si="2"/>
        <v>0.99983495626340979</v>
      </c>
      <c r="J15" s="17">
        <f t="shared" si="1"/>
        <v>7.1350332724810075E-2</v>
      </c>
    </row>
    <row r="16" spans="1:11" ht="25.5" x14ac:dyDescent="0.2">
      <c r="A16" s="13" t="s">
        <v>22</v>
      </c>
      <c r="B16" s="3" t="s">
        <v>23</v>
      </c>
      <c r="C16" s="14">
        <v>425.39</v>
      </c>
      <c r="D16" s="14">
        <v>10462.799999999999</v>
      </c>
      <c r="E16" s="14">
        <v>9750</v>
      </c>
      <c r="F16" s="23">
        <v>13490</v>
      </c>
      <c r="G16" s="31">
        <v>15389.8</v>
      </c>
      <c r="H16" s="15">
        <f t="shared" si="3"/>
        <v>1.5784410256410255</v>
      </c>
      <c r="I16" s="27">
        <f t="shared" si="2"/>
        <v>1.1408302446256486</v>
      </c>
      <c r="J16" s="17">
        <f t="shared" si="1"/>
        <v>1.4709064495163819</v>
      </c>
    </row>
    <row r="17" spans="1:11" x14ac:dyDescent="0.2">
      <c r="A17" s="10" t="s">
        <v>24</v>
      </c>
      <c r="B17" s="2" t="s">
        <v>25</v>
      </c>
      <c r="C17" s="11">
        <f>C18+C19+C20+C21</f>
        <v>74477.08</v>
      </c>
      <c r="D17" s="11">
        <f>D18+D19+D20+D21</f>
        <v>97012.61</v>
      </c>
      <c r="E17" s="11">
        <f>E18+E19+E20+E21</f>
        <v>99100</v>
      </c>
      <c r="F17" s="22">
        <f>F18+F19+F20+F21</f>
        <v>99032.3</v>
      </c>
      <c r="G17" s="30">
        <f>G18+G19+G20+G21</f>
        <v>99060.6</v>
      </c>
      <c r="H17" s="12">
        <f>G17/E17</f>
        <v>0.99960242179616554</v>
      </c>
      <c r="I17" s="26">
        <f t="shared" si="2"/>
        <v>1.0002857653513046</v>
      </c>
      <c r="J17" s="17">
        <f t="shared" si="1"/>
        <v>1.0211105545969745</v>
      </c>
    </row>
    <row r="18" spans="1:11" x14ac:dyDescent="0.2">
      <c r="A18" s="13" t="s">
        <v>26</v>
      </c>
      <c r="B18" s="3" t="s">
        <v>27</v>
      </c>
      <c r="C18" s="14">
        <v>14248.15</v>
      </c>
      <c r="D18" s="14">
        <v>14642.64</v>
      </c>
      <c r="E18" s="14">
        <v>24500</v>
      </c>
      <c r="F18" s="23">
        <v>24500</v>
      </c>
      <c r="G18" s="31">
        <v>24610.9</v>
      </c>
      <c r="H18" s="15">
        <f t="shared" si="3"/>
        <v>1.0045265306122451</v>
      </c>
      <c r="I18" s="27">
        <f t="shared" si="2"/>
        <v>1.0045265306122451</v>
      </c>
      <c r="J18" s="17">
        <f t="shared" si="1"/>
        <v>1.6807693148230103</v>
      </c>
    </row>
    <row r="19" spans="1:11" x14ac:dyDescent="0.2">
      <c r="A19" s="13" t="s">
        <v>28</v>
      </c>
      <c r="B19" s="3" t="s">
        <v>29</v>
      </c>
      <c r="C19" s="14">
        <v>13577.17</v>
      </c>
      <c r="D19" s="14">
        <v>22060.240000000002</v>
      </c>
      <c r="E19" s="14">
        <v>20780</v>
      </c>
      <c r="F19" s="23">
        <v>27280</v>
      </c>
      <c r="G19" s="31">
        <v>28742.1</v>
      </c>
      <c r="H19" s="15">
        <f t="shared" si="3"/>
        <v>1.3831616939364773</v>
      </c>
      <c r="I19" s="27">
        <f t="shared" si="2"/>
        <v>1.0535960410557184</v>
      </c>
      <c r="J19" s="17">
        <f t="shared" si="1"/>
        <v>1.3028915369914378</v>
      </c>
    </row>
    <row r="20" spans="1:11" x14ac:dyDescent="0.2">
      <c r="A20" s="13" t="s">
        <v>30</v>
      </c>
      <c r="B20" s="3" t="s">
        <v>31</v>
      </c>
      <c r="C20" s="14">
        <v>39028.589999999997</v>
      </c>
      <c r="D20" s="14">
        <v>54973.4</v>
      </c>
      <c r="E20" s="14">
        <v>46600</v>
      </c>
      <c r="F20" s="23">
        <v>41202.300000000003</v>
      </c>
      <c r="G20" s="31">
        <v>39265</v>
      </c>
      <c r="H20" s="15">
        <f>G20/E20</f>
        <v>0.84259656652360515</v>
      </c>
      <c r="I20" s="27">
        <f t="shared" si="2"/>
        <v>0.95298078019916355</v>
      </c>
      <c r="J20" s="17">
        <f t="shared" si="1"/>
        <v>0.71425453037287123</v>
      </c>
    </row>
    <row r="21" spans="1:11" x14ac:dyDescent="0.2">
      <c r="A21" s="13" t="s">
        <v>32</v>
      </c>
      <c r="B21" s="3" t="s">
        <v>33</v>
      </c>
      <c r="C21" s="14">
        <v>7623.17</v>
      </c>
      <c r="D21" s="14">
        <v>5336.33</v>
      </c>
      <c r="E21" s="14">
        <v>7220</v>
      </c>
      <c r="F21" s="23">
        <v>6050</v>
      </c>
      <c r="G21" s="31">
        <v>6442.6</v>
      </c>
      <c r="H21" s="15">
        <f>G21/E21</f>
        <v>0.89232686980609421</v>
      </c>
      <c r="I21" s="27">
        <f t="shared" si="2"/>
        <v>1.064892561983471</v>
      </c>
      <c r="J21" s="17">
        <f t="shared" si="1"/>
        <v>1.2073091431751786</v>
      </c>
    </row>
    <row r="22" spans="1:11" x14ac:dyDescent="0.2">
      <c r="A22" s="10" t="s">
        <v>34</v>
      </c>
      <c r="B22" s="2" t="s">
        <v>35</v>
      </c>
      <c r="C22" s="11">
        <v>4534.7299999999996</v>
      </c>
      <c r="D22" s="11">
        <v>4377.99</v>
      </c>
      <c r="E22" s="11">
        <v>4480</v>
      </c>
      <c r="F22" s="22">
        <v>5180</v>
      </c>
      <c r="G22" s="30">
        <v>5155.7</v>
      </c>
      <c r="H22" s="12"/>
      <c r="I22" s="26">
        <f t="shared" si="2"/>
        <v>0.99530888030888032</v>
      </c>
      <c r="J22" s="17">
        <f t="shared" si="1"/>
        <v>1.1776408808608516</v>
      </c>
    </row>
    <row r="23" spans="1:11" ht="38.25" x14ac:dyDescent="0.2">
      <c r="A23" s="10" t="s">
        <v>80</v>
      </c>
      <c r="B23" s="2" t="s">
        <v>81</v>
      </c>
      <c r="C23" s="11">
        <v>122.55</v>
      </c>
      <c r="D23" s="11">
        <v>-129.06</v>
      </c>
      <c r="E23" s="11">
        <v>0</v>
      </c>
      <c r="F23" s="22">
        <v>76.400000000000006</v>
      </c>
      <c r="G23" s="30">
        <v>71.5</v>
      </c>
      <c r="H23" s="12" t="s">
        <v>82</v>
      </c>
      <c r="I23" s="26">
        <f t="shared" si="2"/>
        <v>0.93586387434554963</v>
      </c>
      <c r="J23" s="17">
        <f t="shared" si="1"/>
        <v>-0.5540058887339222</v>
      </c>
    </row>
    <row r="24" spans="1:11" ht="51" x14ac:dyDescent="0.2">
      <c r="A24" s="10" t="s">
        <v>36</v>
      </c>
      <c r="B24" s="2" t="s">
        <v>37</v>
      </c>
      <c r="C24" s="11">
        <f>C25+C26+C27</f>
        <v>118203.87</v>
      </c>
      <c r="D24" s="11">
        <f>D25+D26+D27</f>
        <v>130065.52</v>
      </c>
      <c r="E24" s="11">
        <f>E25+E26+E27</f>
        <v>118299</v>
      </c>
      <c r="F24" s="22">
        <f>F25+F26+F27</f>
        <v>286570.89999999997</v>
      </c>
      <c r="G24" s="30">
        <f>G25+G26+G27</f>
        <v>276757.7</v>
      </c>
      <c r="H24" s="12">
        <f>G24/E24</f>
        <v>2.3394762424027253</v>
      </c>
      <c r="I24" s="26">
        <f t="shared" si="2"/>
        <v>0.96575646724772135</v>
      </c>
      <c r="J24" s="17">
        <f t="shared" si="1"/>
        <v>2.1278329568051548</v>
      </c>
      <c r="K24" s="6">
        <f>G24+G28+G29+G30+G31+G32</f>
        <v>356730.99999999994</v>
      </c>
    </row>
    <row r="25" spans="1:11" ht="46.5" customHeight="1" x14ac:dyDescent="0.2">
      <c r="A25" s="13" t="s">
        <v>38</v>
      </c>
      <c r="B25" s="3" t="s">
        <v>39</v>
      </c>
      <c r="C25" s="14">
        <v>113634.9</v>
      </c>
      <c r="D25" s="14">
        <v>125307.33</v>
      </c>
      <c r="E25" s="14">
        <f>113000+1053</f>
        <v>114053</v>
      </c>
      <c r="F25" s="23">
        <f>279231+2234.8</f>
        <v>281465.8</v>
      </c>
      <c r="G25" s="31">
        <f>269779.9+2202.2</f>
        <v>271982.10000000003</v>
      </c>
      <c r="H25" s="15">
        <f t="shared" ref="H25:H27" si="4">G25/E25</f>
        <v>2.3846992187842497</v>
      </c>
      <c r="I25" s="27">
        <f t="shared" si="2"/>
        <v>0.96630603078597843</v>
      </c>
      <c r="J25" s="17">
        <f t="shared" si="1"/>
        <v>2.1705202720383561</v>
      </c>
    </row>
    <row r="26" spans="1:11" ht="25.5" x14ac:dyDescent="0.2">
      <c r="A26" s="13" t="s">
        <v>40</v>
      </c>
      <c r="B26" s="3" t="s">
        <v>41</v>
      </c>
      <c r="C26" s="14">
        <v>995.17</v>
      </c>
      <c r="D26" s="14">
        <v>1176.6400000000001</v>
      </c>
      <c r="E26" s="14">
        <v>566</v>
      </c>
      <c r="F26" s="23">
        <v>2355.1</v>
      </c>
      <c r="G26" s="31">
        <v>2140.6</v>
      </c>
      <c r="H26" s="15">
        <f t="shared" si="4"/>
        <v>3.7819787985865725</v>
      </c>
      <c r="I26" s="27">
        <f t="shared" si="2"/>
        <v>0.90892106492293323</v>
      </c>
      <c r="J26" s="17">
        <f t="shared" si="1"/>
        <v>1.819248028283927</v>
      </c>
    </row>
    <row r="27" spans="1:11" ht="102" x14ac:dyDescent="0.2">
      <c r="A27" s="13" t="s">
        <v>42</v>
      </c>
      <c r="B27" s="3" t="s">
        <v>43</v>
      </c>
      <c r="C27" s="14">
        <v>3573.8</v>
      </c>
      <c r="D27" s="14">
        <v>3581.55</v>
      </c>
      <c r="E27" s="14">
        <f>1759+1921</f>
        <v>3680</v>
      </c>
      <c r="F27" s="23">
        <f>829+1921</f>
        <v>2750</v>
      </c>
      <c r="G27" s="31">
        <v>2635</v>
      </c>
      <c r="H27" s="15">
        <f t="shared" si="4"/>
        <v>0.71603260869565222</v>
      </c>
      <c r="I27" s="27">
        <f t="shared" si="2"/>
        <v>0.95818181818181813</v>
      </c>
      <c r="J27" s="17">
        <f t="shared" si="1"/>
        <v>0.7357149837360919</v>
      </c>
    </row>
    <row r="28" spans="1:11" ht="25.5" x14ac:dyDescent="0.2">
      <c r="A28" s="10" t="s">
        <v>44</v>
      </c>
      <c r="B28" s="2" t="s">
        <v>45</v>
      </c>
      <c r="C28" s="11">
        <v>115.27</v>
      </c>
      <c r="D28" s="11">
        <v>27.24</v>
      </c>
      <c r="E28" s="11">
        <v>308</v>
      </c>
      <c r="F28" s="22">
        <v>27</v>
      </c>
      <c r="G28" s="30">
        <v>26.6</v>
      </c>
      <c r="H28" s="12">
        <f>G28/E28</f>
        <v>8.6363636363636365E-2</v>
      </c>
      <c r="I28" s="26">
        <f t="shared" si="2"/>
        <v>0.98518518518518527</v>
      </c>
      <c r="J28" s="17">
        <f t="shared" si="1"/>
        <v>0.97650513950073436</v>
      </c>
    </row>
    <row r="29" spans="1:11" ht="38.25" x14ac:dyDescent="0.2">
      <c r="A29" s="10" t="s">
        <v>46</v>
      </c>
      <c r="B29" s="2" t="s">
        <v>47</v>
      </c>
      <c r="C29" s="11">
        <v>167.23</v>
      </c>
      <c r="D29" s="11">
        <v>1742.5</v>
      </c>
      <c r="E29" s="11">
        <v>276.60000000000002</v>
      </c>
      <c r="F29" s="22">
        <v>2348.5</v>
      </c>
      <c r="G29" s="30">
        <v>2444.1</v>
      </c>
      <c r="H29" s="12">
        <f t="shared" ref="H29:H40" si="5">G29/E29</f>
        <v>8.8362255965292835</v>
      </c>
      <c r="I29" s="26">
        <f t="shared" ref="I29:I39" si="6">G29/F29</f>
        <v>1.040706834149457</v>
      </c>
      <c r="J29" s="17">
        <f t="shared" si="1"/>
        <v>1.4026398852223816</v>
      </c>
    </row>
    <row r="30" spans="1:11" ht="38.25" x14ac:dyDescent="0.2">
      <c r="A30" s="10" t="s">
        <v>48</v>
      </c>
      <c r="B30" s="2" t="s">
        <v>49</v>
      </c>
      <c r="C30" s="11">
        <v>13081.93</v>
      </c>
      <c r="D30" s="11">
        <v>9692.81</v>
      </c>
      <c r="E30" s="11">
        <v>32030.3</v>
      </c>
      <c r="F30" s="22">
        <v>45861.3</v>
      </c>
      <c r="G30" s="30">
        <v>40996.5</v>
      </c>
      <c r="H30" s="12">
        <f t="shared" si="5"/>
        <v>1.2799286925192708</v>
      </c>
      <c r="I30" s="26">
        <f t="shared" si="6"/>
        <v>0.89392363496019511</v>
      </c>
      <c r="J30" s="17">
        <f t="shared" si="1"/>
        <v>4.229578419467626</v>
      </c>
    </row>
    <row r="31" spans="1:11" ht="25.5" x14ac:dyDescent="0.2">
      <c r="A31" s="10" t="s">
        <v>50</v>
      </c>
      <c r="B31" s="2" t="s">
        <v>51</v>
      </c>
      <c r="C31" s="11">
        <v>6110.61</v>
      </c>
      <c r="D31" s="11">
        <v>4137.1400000000003</v>
      </c>
      <c r="E31" s="11">
        <v>4000</v>
      </c>
      <c r="F31" s="22">
        <v>5931.8</v>
      </c>
      <c r="G31" s="30">
        <v>6222.5</v>
      </c>
      <c r="H31" s="12">
        <f t="shared" si="5"/>
        <v>1.555625</v>
      </c>
      <c r="I31" s="26">
        <f t="shared" si="6"/>
        <v>1.0490070467648942</v>
      </c>
      <c r="J31" s="17">
        <f t="shared" si="1"/>
        <v>1.5040583591563252</v>
      </c>
    </row>
    <row r="32" spans="1:11" x14ac:dyDescent="0.2">
      <c r="A32" s="10" t="s">
        <v>52</v>
      </c>
      <c r="B32" s="2" t="s">
        <v>53</v>
      </c>
      <c r="C32" s="11">
        <v>4919.97</v>
      </c>
      <c r="D32" s="11">
        <v>5096.88</v>
      </c>
      <c r="E32" s="11">
        <v>144302.39999999999</v>
      </c>
      <c r="F32" s="22">
        <v>29020.6</v>
      </c>
      <c r="G32" s="30">
        <v>30283.599999999999</v>
      </c>
      <c r="H32" s="12">
        <f t="shared" si="5"/>
        <v>0.20986206743616184</v>
      </c>
      <c r="I32" s="26">
        <f t="shared" si="6"/>
        <v>1.0435208093561126</v>
      </c>
      <c r="J32" s="17">
        <f t="shared" si="1"/>
        <v>5.9415956428246295</v>
      </c>
    </row>
    <row r="33" spans="1:10" x14ac:dyDescent="0.2">
      <c r="A33" s="10" t="s">
        <v>54</v>
      </c>
      <c r="B33" s="2" t="s">
        <v>55</v>
      </c>
      <c r="C33" s="11">
        <f>C34+C35+C43</f>
        <v>1239152.8899999999</v>
      </c>
      <c r="D33" s="30">
        <f>D34+D35+D42+D43</f>
        <v>434953.19999999995</v>
      </c>
      <c r="E33" s="30">
        <f>E34+E35</f>
        <v>517553.4</v>
      </c>
      <c r="F33" s="30">
        <f>F34+F35</f>
        <v>476800.1</v>
      </c>
      <c r="G33" s="30">
        <f>G34+G35+G42+G43</f>
        <v>477416.99999999994</v>
      </c>
      <c r="H33" s="12">
        <f t="shared" si="5"/>
        <v>0.92244974141798686</v>
      </c>
      <c r="I33" s="26">
        <f t="shared" si="6"/>
        <v>1.0012938336212596</v>
      </c>
      <c r="J33" s="17">
        <f t="shared" si="1"/>
        <v>1.0976284345074367</v>
      </c>
    </row>
    <row r="34" spans="1:10" ht="25.5" x14ac:dyDescent="0.2">
      <c r="A34" s="10" t="s">
        <v>56</v>
      </c>
      <c r="B34" s="2" t="s">
        <v>57</v>
      </c>
      <c r="C34" s="11">
        <v>30510</v>
      </c>
      <c r="D34" s="11">
        <v>67875.100000000006</v>
      </c>
      <c r="E34" s="11">
        <v>51164.4</v>
      </c>
      <c r="F34" s="22"/>
      <c r="G34" s="30">
        <v>0</v>
      </c>
      <c r="H34" s="12">
        <f t="shared" si="5"/>
        <v>0</v>
      </c>
      <c r="I34" s="26" t="s">
        <v>82</v>
      </c>
      <c r="J34" s="17">
        <f t="shared" si="1"/>
        <v>0</v>
      </c>
    </row>
    <row r="35" spans="1:10" ht="38.25" x14ac:dyDescent="0.2">
      <c r="A35" s="10" t="s">
        <v>58</v>
      </c>
      <c r="B35" s="2" t="s">
        <v>59</v>
      </c>
      <c r="C35" s="11">
        <f>C36+C39+C40+C41</f>
        <v>1209226.43</v>
      </c>
      <c r="D35" s="11">
        <f>D36+D39+D40+D41</f>
        <v>367436.12</v>
      </c>
      <c r="E35" s="11">
        <f>E36+E39+E40+E41</f>
        <v>466389</v>
      </c>
      <c r="F35" s="22">
        <f>F36+F39+F40+F41</f>
        <v>476800.1</v>
      </c>
      <c r="G35" s="30">
        <f>G36+G39+G40+G41</f>
        <v>474336.99999999994</v>
      </c>
      <c r="H35" s="12">
        <f t="shared" si="5"/>
        <v>1.0170415683045697</v>
      </c>
      <c r="I35" s="26">
        <f t="shared" si="6"/>
        <v>0.99483410343244472</v>
      </c>
      <c r="J35" s="17">
        <f t="shared" si="1"/>
        <v>1.2909373199346867</v>
      </c>
    </row>
    <row r="36" spans="1:10" ht="25.5" x14ac:dyDescent="0.2">
      <c r="A36" s="10" t="s">
        <v>60</v>
      </c>
      <c r="B36" s="2" t="s">
        <v>61</v>
      </c>
      <c r="C36" s="11">
        <f>C37+C38</f>
        <v>8454</v>
      </c>
      <c r="D36" s="11">
        <f>D37+D38</f>
        <v>15966</v>
      </c>
      <c r="E36" s="11">
        <f>E37+E38</f>
        <v>0</v>
      </c>
      <c r="F36" s="22">
        <f>F37+F38</f>
        <v>13208.1</v>
      </c>
      <c r="G36" s="30">
        <f>G37+G38</f>
        <v>13208.1</v>
      </c>
      <c r="H36" s="12" t="s">
        <v>82</v>
      </c>
      <c r="I36" s="26">
        <f t="shared" si="6"/>
        <v>1</v>
      </c>
      <c r="J36" s="17">
        <f t="shared" si="1"/>
        <v>0.82726418639609167</v>
      </c>
    </row>
    <row r="37" spans="1:10" ht="25.5" x14ac:dyDescent="0.2">
      <c r="A37" s="13" t="s">
        <v>62</v>
      </c>
      <c r="B37" s="3" t="s">
        <v>63</v>
      </c>
      <c r="C37" s="14">
        <v>7182</v>
      </c>
      <c r="D37" s="14">
        <v>8601</v>
      </c>
      <c r="E37" s="14"/>
      <c r="F37" s="23"/>
      <c r="G37" s="31"/>
      <c r="H37" s="15" t="s">
        <v>82</v>
      </c>
      <c r="I37" s="27" t="s">
        <v>82</v>
      </c>
      <c r="J37" s="17">
        <f t="shared" si="1"/>
        <v>0</v>
      </c>
    </row>
    <row r="38" spans="1:10" x14ac:dyDescent="0.2">
      <c r="A38" s="13" t="s">
        <v>64</v>
      </c>
      <c r="B38" s="3" t="s">
        <v>65</v>
      </c>
      <c r="C38" s="14">
        <v>1272</v>
      </c>
      <c r="D38" s="14">
        <v>7365</v>
      </c>
      <c r="E38" s="14">
        <v>0</v>
      </c>
      <c r="F38" s="23">
        <v>13208.1</v>
      </c>
      <c r="G38" s="31">
        <v>13208.1</v>
      </c>
      <c r="H38" s="15" t="s">
        <v>82</v>
      </c>
      <c r="I38" s="27">
        <f t="shared" si="6"/>
        <v>1</v>
      </c>
      <c r="J38" s="17">
        <f t="shared" si="1"/>
        <v>1.7933604887983707</v>
      </c>
    </row>
    <row r="39" spans="1:10" ht="38.25" x14ac:dyDescent="0.2">
      <c r="A39" s="10" t="s">
        <v>66</v>
      </c>
      <c r="B39" s="2" t="s">
        <v>67</v>
      </c>
      <c r="C39" s="11">
        <v>1020707.05</v>
      </c>
      <c r="D39" s="11">
        <v>62354.44</v>
      </c>
      <c r="E39" s="11">
        <v>282966</v>
      </c>
      <c r="F39" s="22">
        <v>268132</v>
      </c>
      <c r="G39" s="30">
        <v>266817.09999999998</v>
      </c>
      <c r="H39" s="12">
        <f t="shared" si="5"/>
        <v>0.94292989263727789</v>
      </c>
      <c r="I39" s="26">
        <f t="shared" si="6"/>
        <v>0.99509607208389894</v>
      </c>
      <c r="J39" s="17">
        <f t="shared" si="1"/>
        <v>4.2790393113946648</v>
      </c>
    </row>
    <row r="40" spans="1:10" ht="25.5" x14ac:dyDescent="0.2">
      <c r="A40" s="10" t="s">
        <v>68</v>
      </c>
      <c r="B40" s="2" t="s">
        <v>69</v>
      </c>
      <c r="C40" s="11">
        <v>159361.47</v>
      </c>
      <c r="D40" s="11">
        <v>171666.95</v>
      </c>
      <c r="E40" s="11">
        <v>178189</v>
      </c>
      <c r="F40" s="22">
        <f>185949.6-1320.6</f>
        <v>184629</v>
      </c>
      <c r="G40" s="30">
        <v>183574.2</v>
      </c>
      <c r="H40" s="12">
        <f t="shared" si="5"/>
        <v>1.0302218430991812</v>
      </c>
      <c r="I40" s="26">
        <f t="shared" ref="I40:I41" si="7">G40/F40</f>
        <v>0.99428692133955132</v>
      </c>
      <c r="J40" s="17">
        <f t="shared" si="1"/>
        <v>1.0693625068774157</v>
      </c>
    </row>
    <row r="41" spans="1:10" x14ac:dyDescent="0.2">
      <c r="A41" s="10" t="s">
        <v>70</v>
      </c>
      <c r="B41" s="2" t="s">
        <v>71</v>
      </c>
      <c r="C41" s="11">
        <v>20703.91</v>
      </c>
      <c r="D41" s="11">
        <v>117448.73</v>
      </c>
      <c r="E41" s="11">
        <v>5234</v>
      </c>
      <c r="F41" s="22">
        <v>10831</v>
      </c>
      <c r="G41" s="30">
        <v>10737.6</v>
      </c>
      <c r="H41" s="12" t="s">
        <v>82</v>
      </c>
      <c r="I41" s="26">
        <f t="shared" si="7"/>
        <v>0.99137660419167206</v>
      </c>
      <c r="J41" s="17">
        <f t="shared" si="1"/>
        <v>9.1423721652843765E-2</v>
      </c>
    </row>
    <row r="42" spans="1:10" ht="89.25" x14ac:dyDescent="0.2">
      <c r="A42" s="10" t="s">
        <v>72</v>
      </c>
      <c r="B42" s="2" t="s">
        <v>73</v>
      </c>
      <c r="C42" s="11">
        <v>0</v>
      </c>
      <c r="D42" s="11">
        <v>512.25</v>
      </c>
      <c r="E42" s="11"/>
      <c r="F42" s="22">
        <v>0</v>
      </c>
      <c r="G42" s="30">
        <v>3789.8</v>
      </c>
      <c r="H42" s="12" t="s">
        <v>82</v>
      </c>
      <c r="I42" s="26" t="s">
        <v>82</v>
      </c>
      <c r="J42" s="17" t="s">
        <v>82</v>
      </c>
    </row>
    <row r="43" spans="1:10" ht="63.75" x14ac:dyDescent="0.2">
      <c r="A43" s="10" t="s">
        <v>74</v>
      </c>
      <c r="B43" s="2" t="s">
        <v>75</v>
      </c>
      <c r="C43" s="11">
        <v>-583.54</v>
      </c>
      <c r="D43" s="11">
        <v>-870.27</v>
      </c>
      <c r="E43" s="11"/>
      <c r="F43" s="22">
        <v>0</v>
      </c>
      <c r="G43" s="30">
        <v>-709.8</v>
      </c>
      <c r="H43" s="12" t="s">
        <v>82</v>
      </c>
      <c r="I43" s="26" t="s">
        <v>82</v>
      </c>
      <c r="J43" s="17">
        <f t="shared" ref="J43" si="8">G43/C43</f>
        <v>1.2163690578195154</v>
      </c>
    </row>
  </sheetData>
  <mergeCells count="7">
    <mergeCell ref="J4:J5"/>
    <mergeCell ref="A2:J2"/>
    <mergeCell ref="A4:A5"/>
    <mergeCell ref="B4:B5"/>
    <mergeCell ref="C4:C5"/>
    <mergeCell ref="E4:I4"/>
    <mergeCell ref="D4:D5"/>
  </mergeCells>
  <pageMargins left="0.39370078740157483" right="0" top="0.35433070866141736" bottom="0.15748031496062992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2023-01-24T14:22:48Z</cp:lastPrinted>
  <dcterms:created xsi:type="dcterms:W3CDTF">2015-06-05T18:19:34Z</dcterms:created>
  <dcterms:modified xsi:type="dcterms:W3CDTF">2023-02-09T13:02:08Z</dcterms:modified>
</cp:coreProperties>
</file>