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3\и с п о л н е н и е   б ю д ж е т а\о т ч ё т ы_и с п о л н е н и и\2023\Аналитика для размещения\"/>
    </mc:Choice>
  </mc:AlternateContent>
  <xr:revisionPtr revIDLastSave="0" documentId="13_ncr:1_{E1CA719F-8061-48C2-B063-63A5C8395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E29" i="4" l="1"/>
  <c r="E6" i="2"/>
  <c r="J11" i="2"/>
  <c r="G6" i="2" l="1"/>
  <c r="F6" i="2"/>
  <c r="H11" i="2"/>
  <c r="I11" i="2"/>
  <c r="F29" i="2"/>
  <c r="F47" i="2"/>
  <c r="F44" i="2"/>
  <c r="F38" i="2"/>
  <c r="J12" i="2"/>
  <c r="D16" i="2"/>
  <c r="G16" i="2"/>
  <c r="H24" i="4"/>
  <c r="H25" i="4"/>
  <c r="H23" i="4"/>
  <c r="H22" i="4"/>
  <c r="E27" i="4" l="1"/>
  <c r="D27" i="4"/>
  <c r="J48" i="2"/>
  <c r="J46" i="2"/>
  <c r="J45" i="2"/>
  <c r="J43" i="2"/>
  <c r="J42" i="2"/>
  <c r="J41" i="2"/>
  <c r="J40" i="2"/>
  <c r="J39" i="2"/>
  <c r="J37" i="2"/>
  <c r="J35" i="2"/>
  <c r="J34" i="2"/>
  <c r="J33" i="2"/>
  <c r="J32" i="2"/>
  <c r="J31" i="2"/>
  <c r="J30" i="2"/>
  <c r="J28" i="2"/>
  <c r="J27" i="2"/>
  <c r="J26" i="2"/>
  <c r="J25" i="2"/>
  <c r="J23" i="2"/>
  <c r="J22" i="2"/>
  <c r="J21" i="2"/>
  <c r="J19" i="2"/>
  <c r="J17" i="2"/>
  <c r="J15" i="2"/>
  <c r="J13" i="2"/>
  <c r="J10" i="2"/>
  <c r="J9" i="2"/>
  <c r="J8" i="2"/>
  <c r="J7" i="2"/>
  <c r="F16" i="2" l="1"/>
  <c r="I18" i="2"/>
  <c r="E16" i="2"/>
  <c r="H18" i="2"/>
  <c r="D49" i="2" l="1"/>
  <c r="D47" i="2"/>
  <c r="D44" i="2"/>
  <c r="D38" i="2"/>
  <c r="D36" i="2"/>
  <c r="D29" i="2"/>
  <c r="D24" i="2"/>
  <c r="D20" i="2"/>
  <c r="J16" i="2"/>
  <c r="D14" i="2"/>
  <c r="D6" i="2"/>
  <c r="H48" i="2"/>
  <c r="H43" i="2"/>
  <c r="H42" i="2"/>
  <c r="H41" i="2"/>
  <c r="H40" i="2"/>
  <c r="H39" i="2"/>
  <c r="H37" i="2"/>
  <c r="H35" i="2"/>
  <c r="H34" i="2"/>
  <c r="H33" i="2"/>
  <c r="H32" i="2"/>
  <c r="H31" i="2"/>
  <c r="H30" i="2"/>
  <c r="H28" i="2"/>
  <c r="H27" i="2"/>
  <c r="H26" i="2"/>
  <c r="H25" i="2"/>
  <c r="H23" i="2"/>
  <c r="H22" i="2"/>
  <c r="H19" i="2"/>
  <c r="H17" i="2"/>
  <c r="H15" i="2"/>
  <c r="H13" i="2"/>
  <c r="H12" i="2"/>
  <c r="H10" i="2"/>
  <c r="H9" i="2"/>
  <c r="H8" i="2"/>
  <c r="H7" i="2"/>
  <c r="E47" i="2"/>
  <c r="E44" i="2"/>
  <c r="E38" i="2"/>
  <c r="E36" i="2"/>
  <c r="E29" i="2"/>
  <c r="E24" i="2"/>
  <c r="E20" i="2"/>
  <c r="E14" i="2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5" i="4"/>
  <c r="F26" i="4"/>
  <c r="F6" i="4"/>
  <c r="C27" i="4"/>
  <c r="H6" i="4"/>
  <c r="G18" i="4"/>
  <c r="G19" i="4"/>
  <c r="G20" i="4"/>
  <c r="G23" i="4"/>
  <c r="G24" i="4"/>
  <c r="G25" i="4"/>
  <c r="G26" i="4"/>
  <c r="G7" i="4"/>
  <c r="G8" i="4"/>
  <c r="G9" i="4"/>
  <c r="G10" i="4"/>
  <c r="G11" i="4"/>
  <c r="G12" i="4"/>
  <c r="G13" i="4"/>
  <c r="G14" i="4"/>
  <c r="G15" i="4"/>
  <c r="G16" i="4"/>
  <c r="G17" i="4"/>
  <c r="G6" i="4"/>
  <c r="D51" i="2" l="1"/>
  <c r="E51" i="2"/>
  <c r="B27" i="4"/>
  <c r="I48" i="2" l="1"/>
  <c r="I46" i="2"/>
  <c r="I43" i="2"/>
  <c r="I42" i="2"/>
  <c r="I41" i="2"/>
  <c r="I40" i="2"/>
  <c r="I39" i="2"/>
  <c r="I37" i="2"/>
  <c r="I35" i="2"/>
  <c r="I34" i="2"/>
  <c r="I33" i="2"/>
  <c r="I32" i="2"/>
  <c r="I31" i="2"/>
  <c r="I30" i="2"/>
  <c r="I28" i="2"/>
  <c r="I27" i="2"/>
  <c r="I26" i="2"/>
  <c r="I25" i="2"/>
  <c r="I23" i="2"/>
  <c r="I22" i="2"/>
  <c r="I21" i="2"/>
  <c r="I19" i="2"/>
  <c r="I17" i="2"/>
  <c r="I15" i="2"/>
  <c r="I13" i="2"/>
  <c r="I12" i="2"/>
  <c r="I10" i="2"/>
  <c r="I9" i="2"/>
  <c r="I8" i="2"/>
  <c r="I7" i="2"/>
  <c r="C49" i="2"/>
  <c r="H7" i="4" l="1"/>
  <c r="H8" i="4"/>
  <c r="H9" i="4"/>
  <c r="H10" i="4"/>
  <c r="H11" i="4"/>
  <c r="H12" i="4"/>
  <c r="H13" i="4"/>
  <c r="H14" i="4"/>
  <c r="H15" i="4"/>
  <c r="H17" i="4"/>
  <c r="H18" i="4"/>
  <c r="H19" i="4"/>
  <c r="H20" i="4"/>
  <c r="H26" i="4"/>
  <c r="F27" i="4"/>
  <c r="G47" i="2"/>
  <c r="G44" i="2"/>
  <c r="G38" i="2"/>
  <c r="G14" i="2"/>
  <c r="F14" i="2"/>
  <c r="H16" i="2"/>
  <c r="G20" i="2"/>
  <c r="F20" i="2"/>
  <c r="G24" i="2"/>
  <c r="F24" i="2"/>
  <c r="G29" i="2"/>
  <c r="G36" i="2"/>
  <c r="F36" i="2"/>
  <c r="C47" i="2"/>
  <c r="C44" i="2"/>
  <c r="C38" i="2"/>
  <c r="C36" i="2"/>
  <c r="C29" i="2"/>
  <c r="C24" i="2"/>
  <c r="C20" i="2"/>
  <c r="C16" i="2"/>
  <c r="C14" i="2"/>
  <c r="C6" i="2"/>
  <c r="H47" i="2" l="1"/>
  <c r="J47" i="2"/>
  <c r="H44" i="2"/>
  <c r="J44" i="2"/>
  <c r="H38" i="2"/>
  <c r="J38" i="2"/>
  <c r="H36" i="2"/>
  <c r="J36" i="2"/>
  <c r="H29" i="2"/>
  <c r="J29" i="2"/>
  <c r="H24" i="2"/>
  <c r="J24" i="2"/>
  <c r="H20" i="2"/>
  <c r="J20" i="2"/>
  <c r="H14" i="2"/>
  <c r="J14" i="2"/>
  <c r="I6" i="2"/>
  <c r="H6" i="2"/>
  <c r="J6" i="2"/>
  <c r="G27" i="4"/>
  <c r="I29" i="2"/>
  <c r="I16" i="2"/>
  <c r="I44" i="2"/>
  <c r="I24" i="2"/>
  <c r="I47" i="2"/>
  <c r="I36" i="2"/>
  <c r="I20" i="2"/>
  <c r="I38" i="2"/>
  <c r="I14" i="2"/>
  <c r="H27" i="4"/>
  <c r="C51" i="2"/>
  <c r="F51" i="2"/>
  <c r="F55" i="2" s="1"/>
  <c r="G51" i="2"/>
  <c r="G55" i="2" s="1"/>
  <c r="H51" i="2" l="1"/>
  <c r="J51" i="2"/>
  <c r="I51" i="2"/>
</calcChain>
</file>

<file path=xl/sharedStrings.xml><?xml version="1.0" encoding="utf-8"?>
<sst xmlns="http://schemas.openxmlformats.org/spreadsheetml/2006/main" count="145" uniqueCount="127">
  <si>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</si>
  <si>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</si>
  <si>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</si>
  <si>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</si>
  <si>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</si>
  <si>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</si>
  <si>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</si>
  <si>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</si>
  <si>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</si>
  <si>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</si>
  <si>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</si>
  <si>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</si>
  <si>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</si>
  <si>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</si>
  <si>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</si>
  <si>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</si>
  <si>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</si>
  <si>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</si>
  <si>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</si>
  <si>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</si>
  <si>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</si>
  <si>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</si>
  <si>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</si>
  <si>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</si>
  <si>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</si>
  <si>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</si>
  <si>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</si>
  <si>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</si>
  <si>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</si>
  <si>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</si>
  <si>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</si>
  <si>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</si>
  <si>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</si>
  <si>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</si>
  <si>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</si>
  <si>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</si>
  <si>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</si>
  <si>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</si>
  <si>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</si>
  <si>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</si>
  <si>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</si>
  <si>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</si>
  <si>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</si>
  <si>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</si>
  <si>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</si>
  <si>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</si>
  <si>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</si>
  <si>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</si>
  <si>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</si>
  <si>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</si>
  <si>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</si>
  <si>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</si>
  <si>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</si>
  <si>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</si>
  <si>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</si>
  <si>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</si>
  <si>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</si>
  <si>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</si>
  <si>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</si>
  <si>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</si>
  <si>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</si>
  <si>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</si>
  <si>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</si>
  <si>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</si>
  <si>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</si>
  <si>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</si>
  <si>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</si>
  <si>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</si>
  <si>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</si>
  <si>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</si>
  <si>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</si>
  <si>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</si>
  <si>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</si>
  <si>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</si>
  <si>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</si>
  <si>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</si>
  <si>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</si>
  <si>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</si>
  <si>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</si>
  <si>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</si>
  <si>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</si>
  <si>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</si>
  <si>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</si>
  <si>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</si>
  <si>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</si>
  <si>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</si>
  <si>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</si>
  <si>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</si>
  <si>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</si>
  <si>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</si>
  <si>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</si>
  <si>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</si>
  <si>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</si>
  <si>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</si>
  <si>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</si>
  <si>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</si>
  <si>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</si>
  <si>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</si>
  <si>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</si>
  <si>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</si>
  <si>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</si>
  <si>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</si>
  <si>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</si>
  <si>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</si>
  <si>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</si>
  <si>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</si>
  <si>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</si>
  <si>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</si>
  <si>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</si>
  <si>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</si>
  <si>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</si>
  <si>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</si>
  <si>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>Исполнено за 2020 г.</t>
  </si>
  <si>
    <t>МП"Обеспечение жильём молодых семей"</t>
  </si>
  <si>
    <t>Первоначально утвержденная роспись</t>
  </si>
  <si>
    <t>(%) исполнения к первоначальной росписи</t>
  </si>
  <si>
    <t>(%) исполнения к уточненной росписи</t>
  </si>
  <si>
    <t>% исполнения к превоначальной росписи</t>
  </si>
  <si>
    <t>% исполнения к уточненной росписи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</si>
  <si>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</si>
  <si>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бюджета Светлогорского городского округа по расходам в разрезе муниципальных программ за  2023 год</t>
  </si>
  <si>
    <t>2023 года</t>
  </si>
  <si>
    <t>Исполнено за 2022 г.</t>
  </si>
  <si>
    <t>Исполнено за 2022г.</t>
  </si>
  <si>
    <t>Сведения об исполнении расходов бюджета Светлогорского городского округа по разделам и подразделам классификации расходов бюджета за 2023 года</t>
  </si>
  <si>
    <t xml:space="preserve">      Обеспечение проведения выборов и референдумов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</si>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</sst>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0"/>
      <color theme="4" tint="-0.499984740745262"/>
      <name val="Times New Roman"/>
      <family val="1"/>
      <charset val="204"/>
    </font>
    <font>
      <sz val="11"/>
      <color theme="4" tint="-0.499984740745262"/>
      <name val="Calibri"/>
      <family val="2"/>
      <scheme val="minor"/>
    </font>
    <font>
      <b/>
      <sz val="9"/>
      <color theme="4" tint="-0.499984740745262"/>
      <name val="Times New Roman"/>
      <family val="1"/>
      <charset val="204"/>
    </font>
    <font>
      <b/>
      <sz val="11"/>
      <color theme="4" tint="-0.49998474074526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1" fillId="0" borderId="1"/>
    <xf numFmtId="0" fontId="12" fillId="6" borderId="1"/>
    <xf numFmtId="0" fontId="12" fillId="6" borderId="1"/>
    <xf numFmtId="0" fontId="12" fillId="6" borderId="1"/>
    <xf numFmtId="0" fontId="12" fillId="7" borderId="1"/>
    <xf numFmtId="0" fontId="12" fillId="7" borderId="1"/>
    <xf numFmtId="0" fontId="12" fillId="7" borderId="1"/>
    <xf numFmtId="0" fontId="12" fillId="8" borderId="1"/>
    <xf numFmtId="0" fontId="12" fillId="8" borderId="1"/>
    <xf numFmtId="0" fontId="12" fillId="8" borderId="1"/>
    <xf numFmtId="0" fontId="12" fillId="9" borderId="1"/>
    <xf numFmtId="0" fontId="12" fillId="9" borderId="1"/>
    <xf numFmtId="0" fontId="12" fillId="9" borderId="1"/>
    <xf numFmtId="0" fontId="12" fillId="10" borderId="1"/>
    <xf numFmtId="0" fontId="12" fillId="10" borderId="1"/>
    <xf numFmtId="0" fontId="12" fillId="10" borderId="1"/>
    <xf numFmtId="0" fontId="12" fillId="11" borderId="1"/>
    <xf numFmtId="0" fontId="12" fillId="11" borderId="1"/>
    <xf numFmtId="0" fontId="12" fillId="11" borderId="1"/>
    <xf numFmtId="0" fontId="12" fillId="12" borderId="1"/>
    <xf numFmtId="0" fontId="12" fillId="12" borderId="1"/>
    <xf numFmtId="0" fontId="12" fillId="12" borderId="1"/>
    <xf numFmtId="0" fontId="12" fillId="13" borderId="1"/>
    <xf numFmtId="0" fontId="12" fillId="13" borderId="1"/>
    <xf numFmtId="0" fontId="12" fillId="13" borderId="1"/>
    <xf numFmtId="0" fontId="12" fillId="14" borderId="1"/>
    <xf numFmtId="0" fontId="12" fillId="14" borderId="1"/>
    <xf numFmtId="0" fontId="12" fillId="14" borderId="1"/>
    <xf numFmtId="0" fontId="12" fillId="9" borderId="1"/>
    <xf numFmtId="0" fontId="12" fillId="9" borderId="1"/>
    <xf numFmtId="0" fontId="12" fillId="9" borderId="1"/>
    <xf numFmtId="0" fontId="12" fillId="12" borderId="1"/>
    <xf numFmtId="0" fontId="12" fillId="12" borderId="1"/>
    <xf numFmtId="0" fontId="12" fillId="12" borderId="1"/>
    <xf numFmtId="0" fontId="12" fillId="15" borderId="1"/>
    <xf numFmtId="0" fontId="12" fillId="15" borderId="1"/>
    <xf numFmtId="0" fontId="12" fillId="15" borderId="1"/>
    <xf numFmtId="0" fontId="13" fillId="16" borderId="1"/>
    <xf numFmtId="0" fontId="13" fillId="16" borderId="1"/>
    <xf numFmtId="0" fontId="13" fillId="16" borderId="1"/>
    <xf numFmtId="0" fontId="13" fillId="13" borderId="1"/>
    <xf numFmtId="0" fontId="13" fillId="13" borderId="1"/>
    <xf numFmtId="0" fontId="13" fillId="13" borderId="1"/>
    <xf numFmtId="0" fontId="13" fillId="14" borderId="1"/>
    <xf numFmtId="0" fontId="13" fillId="14" borderId="1"/>
    <xf numFmtId="0" fontId="13" fillId="14" borderId="1"/>
    <xf numFmtId="0" fontId="13" fillId="17" borderId="1"/>
    <xf numFmtId="0" fontId="13" fillId="17" borderId="1"/>
    <xf numFmtId="0" fontId="13" fillId="17" borderId="1"/>
    <xf numFmtId="0" fontId="13" fillId="18" borderId="1"/>
    <xf numFmtId="0" fontId="13" fillId="18" borderId="1"/>
    <xf numFmtId="0" fontId="13" fillId="18" borderId="1"/>
    <xf numFmtId="0" fontId="13" fillId="19" borderId="1"/>
    <xf numFmtId="0" fontId="13" fillId="19" borderId="1"/>
    <xf numFmtId="0" fontId="13" fillId="19" borderId="1"/>
    <xf numFmtId="0" fontId="13" fillId="20" borderId="1"/>
    <xf numFmtId="0" fontId="13" fillId="20" borderId="1"/>
    <xf numFmtId="0" fontId="13" fillId="20" borderId="1"/>
    <xf numFmtId="0" fontId="13" fillId="20" borderId="1"/>
    <xf numFmtId="0" fontId="13" fillId="21" borderId="1"/>
    <xf numFmtId="0" fontId="13" fillId="21" borderId="1"/>
    <xf numFmtId="0" fontId="13" fillId="21" borderId="1"/>
    <xf numFmtId="0" fontId="13" fillId="21" borderId="1"/>
    <xf numFmtId="0" fontId="13" fillId="22" borderId="1"/>
    <xf numFmtId="0" fontId="13" fillId="22" borderId="1"/>
    <xf numFmtId="0" fontId="13" fillId="22" borderId="1"/>
    <xf numFmtId="0" fontId="13" fillId="22" borderId="1"/>
    <xf numFmtId="0" fontId="13" fillId="17" borderId="1"/>
    <xf numFmtId="0" fontId="13" fillId="17" borderId="1"/>
    <xf numFmtId="0" fontId="13" fillId="17" borderId="1"/>
    <xf numFmtId="0" fontId="13" fillId="17" borderId="1"/>
    <xf numFmtId="0" fontId="13" fillId="18" borderId="1"/>
    <xf numFmtId="0" fontId="13" fillId="18" borderId="1"/>
    <xf numFmtId="0" fontId="13" fillId="18" borderId="1"/>
    <xf numFmtId="0" fontId="13" fillId="18" borderId="1"/>
    <xf numFmtId="0" fontId="13" fillId="23" borderId="1"/>
    <xf numFmtId="0" fontId="13" fillId="23" borderId="1"/>
    <xf numFmtId="0" fontId="13" fillId="23" borderId="1"/>
    <xf numFmtId="0" fontId="13" fillId="23" borderId="1"/>
    <xf numFmtId="0" fontId="14" fillId="11" borderId="10"/>
    <xf numFmtId="0" fontId="14" fillId="11" borderId="10"/>
    <xf numFmtId="0" fontId="14" fillId="11" borderId="10"/>
    <xf numFmtId="0" fontId="14" fillId="11" borderId="10"/>
    <xf numFmtId="0" fontId="15" fillId="24" borderId="11"/>
    <xf numFmtId="0" fontId="15" fillId="24" borderId="11"/>
    <xf numFmtId="0" fontId="15" fillId="24" borderId="11"/>
    <xf numFmtId="0" fontId="15" fillId="24" borderId="11"/>
    <xf numFmtId="0" fontId="16" fillId="24" borderId="10"/>
    <xf numFmtId="0" fontId="16" fillId="24" borderId="10"/>
    <xf numFmtId="0" fontId="16" fillId="24" borderId="10"/>
    <xf numFmtId="0" fontId="16" fillId="24" borderId="10"/>
    <xf numFmtId="0" fontId="17" fillId="0" borderId="12"/>
    <xf numFmtId="0" fontId="17" fillId="0" borderId="12"/>
    <xf numFmtId="0" fontId="18" fillId="0" borderId="13"/>
    <xf numFmtId="0" fontId="18" fillId="0" borderId="13"/>
    <xf numFmtId="0" fontId="18" fillId="0" borderId="13"/>
    <xf numFmtId="0" fontId="18" fillId="0" borderId="13"/>
    <xf numFmtId="0" fontId="19" fillId="0" borderId="14"/>
    <xf numFmtId="0" fontId="19" fillId="0" borderId="14"/>
    <xf numFmtId="0" fontId="19" fillId="0" borderId="1"/>
    <xf numFmtId="0" fontId="19" fillId="0" borderId="1"/>
    <xf numFmtId="0" fontId="20" fillId="0" borderId="15"/>
    <xf numFmtId="0" fontId="20" fillId="0" borderId="15"/>
    <xf numFmtId="0" fontId="20" fillId="0" borderId="15"/>
    <xf numFmtId="0" fontId="20" fillId="0" borderId="15"/>
    <xf numFmtId="0" fontId="21" fillId="25" borderId="16"/>
    <xf numFmtId="0" fontId="21" fillId="25" borderId="16"/>
    <xf numFmtId="0" fontId="21" fillId="25" borderId="16"/>
    <xf numFmtId="0" fontId="21" fillId="25" borderId="16"/>
    <xf numFmtId="0" fontId="22" fillId="0" borderId="1"/>
    <xf numFmtId="0" fontId="22" fillId="0" borderId="1"/>
    <xf numFmtId="0" fontId="23" fillId="26" borderId="1"/>
    <xf numFmtId="0" fontId="23" fillId="26" borderId="1"/>
    <xf numFmtId="0" fontId="23" fillId="26" borderId="1"/>
    <xf numFmtId="0" fontId="23" fillId="26" borderId="1"/>
    <xf numFmtId="0" fontId="11" fillId="0" borderId="1"/>
    <xf numFmtId="0" fontId="11" fillId="0" borderId="1"/>
    <xf numFmtId="0" fontId="29" fillId="0" borderId="1"/>
    <xf numFmtId="0" fontId="30" fillId="0" borderId="1"/>
    <xf numFmtId="0" fontId="11" fillId="0" borderId="1"/>
    <xf numFmtId="0" fontId="11" fillId="0" borderId="1"/>
    <xf numFmtId="0" fontId="24" fillId="7" borderId="1"/>
    <xf numFmtId="0" fontId="24" fillId="7" borderId="1"/>
    <xf numFmtId="0" fontId="24" fillId="7" borderId="1"/>
    <xf numFmtId="0" fontId="24" fillId="7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11" fillId="27" borderId="17"/>
    <xf numFmtId="0" fontId="11" fillId="27" borderId="17"/>
    <xf numFmtId="0" fontId="11" fillId="27" borderId="17"/>
    <xf numFmtId="0" fontId="11" fillId="27" borderId="17"/>
    <xf numFmtId="0" fontId="26" fillId="0" borderId="18"/>
    <xf numFmtId="0" fontId="26" fillId="0" borderId="18"/>
    <xf numFmtId="0" fontId="26" fillId="0" borderId="18"/>
    <xf numFmtId="0" fontId="26" fillId="0" borderId="18"/>
    <xf numFmtId="0" fontId="27" fillId="0" borderId="1"/>
    <xf numFmtId="0" fontId="27" fillId="0" borderId="1"/>
    <xf numFmtId="0" fontId="27" fillId="0" borderId="1"/>
    <xf numFmtId="0" fontId="27" fillId="0" borderId="1"/>
    <xf numFmtId="0" fontId="28" fillId="8" borderId="1"/>
    <xf numFmtId="0" fontId="28" fillId="8" borderId="1"/>
    <xf numFmtId="0" fontId="28" fillId="8" borderId="1"/>
    <xf numFmtId="0" fontId="28" fillId="8" borderId="1"/>
  </cellStyleXfs>
  <cellXfs count="84">
    <xf numFmtId="0" fontId="0" fillId="0" borderId="0" xfId="0"/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0" fontId="9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9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9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9" fillId="0" borderId="4" xfId="6" applyFont="1" applyBorder="1">
      <alignment horizontal="center" vertical="center" wrapText="1"/>
    </xf>
    <xf numFmtId="164" fontId="7" fillId="0" borderId="2" xfId="8" applyNumberFormat="1" applyFont="1">
      <alignment horizontal="center" vertical="top" shrinkToFit="1"/>
    </xf>
    <xf numFmtId="164" fontId="9" fillId="0" borderId="2" xfId="11" applyNumberFormat="1" applyFont="1" applyAlignment="1">
      <alignment horizontal="center" vertical="center"/>
    </xf>
    <xf numFmtId="164" fontId="8" fillId="0" borderId="0" xfId="0" applyNumberFormat="1" applyFont="1"/>
    <xf numFmtId="0" fontId="33" fillId="0" borderId="0" xfId="0" applyFont="1"/>
    <xf numFmtId="4" fontId="7" fillId="0" borderId="2" xfId="8" applyNumberFormat="1" applyFont="1" applyAlignment="1">
      <alignment horizontal="center" vertical="center" shrinkToFit="1"/>
    </xf>
    <xf numFmtId="164" fontId="7" fillId="0" borderId="2" xfId="8" applyNumberFormat="1" applyFont="1" applyAlignment="1">
      <alignment horizontal="center" vertical="center" shrinkToFit="1"/>
    </xf>
    <xf numFmtId="164" fontId="7" fillId="0" borderId="9" xfId="8" applyNumberFormat="1" applyFont="1" applyBorder="1" applyAlignment="1">
      <alignment horizontal="center" vertical="center" shrinkToFit="1"/>
    </xf>
    <xf numFmtId="4" fontId="34" fillId="0" borderId="4" xfId="0" applyNumberFormat="1" applyFont="1" applyBorder="1" applyAlignment="1">
      <alignment horizontal="center" vertical="center" wrapText="1"/>
    </xf>
    <xf numFmtId="164" fontId="35" fillId="0" borderId="1" xfId="3" applyNumberFormat="1" applyFont="1">
      <alignment horizontal="center" wrapText="1"/>
    </xf>
    <xf numFmtId="164" fontId="35" fillId="5" borderId="1" xfId="3" applyNumberFormat="1" applyFont="1" applyFill="1">
      <alignment horizontal="center" wrapText="1"/>
    </xf>
    <xf numFmtId="164" fontId="36" fillId="0" borderId="1" xfId="2" applyNumberFormat="1" applyFont="1" applyAlignment="1">
      <alignment horizontal="center" vertical="top"/>
    </xf>
    <xf numFmtId="0" fontId="37" fillId="0" borderId="0" xfId="0" applyFont="1" applyProtection="1">
      <protection locked="0"/>
    </xf>
    <xf numFmtId="4" fontId="40" fillId="5" borderId="4" xfId="6" applyNumberFormat="1" applyFont="1" applyFill="1" applyBorder="1">
      <alignment horizontal="center" vertical="center" wrapText="1"/>
    </xf>
    <xf numFmtId="4" fontId="40" fillId="5" borderId="8" xfId="6" applyNumberFormat="1" applyFont="1" applyFill="1" applyBorder="1">
      <alignment horizontal="center" vertical="center" wrapText="1"/>
    </xf>
    <xf numFmtId="0" fontId="40" fillId="0" borderId="2" xfId="7" applyFont="1">
      <alignment vertical="top" wrapText="1"/>
    </xf>
    <xf numFmtId="1" fontId="40" fillId="0" borderId="2" xfId="8" applyFont="1">
      <alignment horizontal="center" vertical="top" shrinkToFit="1"/>
    </xf>
    <xf numFmtId="4" fontId="40" fillId="0" borderId="2" xfId="8" applyNumberFormat="1" applyFont="1">
      <alignment horizontal="center" vertical="top" shrinkToFit="1"/>
    </xf>
    <xf numFmtId="164" fontId="40" fillId="0" borderId="4" xfId="8" applyNumberFormat="1" applyFont="1" applyBorder="1">
      <alignment horizontal="center" vertical="top" shrinkToFit="1"/>
    </xf>
    <xf numFmtId="164" fontId="40" fillId="5" borderId="8" xfId="10" applyNumberFormat="1" applyFont="1" applyFill="1" applyBorder="1">
      <alignment horizontal="right" vertical="top" shrinkToFit="1"/>
    </xf>
    <xf numFmtId="164" fontId="40" fillId="0" borderId="7" xfId="2" applyNumberFormat="1" applyFont="1" applyBorder="1" applyAlignment="1">
      <alignment horizontal="center" vertical="top"/>
    </xf>
    <xf numFmtId="0" fontId="43" fillId="0" borderId="0" xfId="0" applyFont="1" applyProtection="1">
      <protection locked="0"/>
    </xf>
    <xf numFmtId="0" fontId="36" fillId="0" borderId="2" xfId="7" applyFont="1">
      <alignment vertical="top" wrapText="1"/>
    </xf>
    <xf numFmtId="1" fontId="36" fillId="0" borderId="2" xfId="8" applyFont="1">
      <alignment horizontal="center" vertical="top" shrinkToFit="1"/>
    </xf>
    <xf numFmtId="4" fontId="36" fillId="0" borderId="2" xfId="8" applyNumberFormat="1" applyFont="1">
      <alignment horizontal="center" vertical="top" shrinkToFit="1"/>
    </xf>
    <xf numFmtId="4" fontId="36" fillId="5" borderId="2" xfId="9" applyFont="1" applyFill="1">
      <alignment horizontal="right" vertical="top" shrinkToFit="1"/>
    </xf>
    <xf numFmtId="164" fontId="36" fillId="5" borderId="2" xfId="9" applyNumberFormat="1" applyFont="1" applyFill="1">
      <alignment horizontal="right" vertical="top" shrinkToFit="1"/>
    </xf>
    <xf numFmtId="164" fontId="36" fillId="5" borderId="9" xfId="10" applyNumberFormat="1" applyFont="1" applyFill="1" applyBorder="1">
      <alignment horizontal="right" vertical="top" shrinkToFit="1"/>
    </xf>
    <xf numFmtId="164" fontId="36" fillId="0" borderId="7" xfId="2" applyNumberFormat="1" applyFont="1" applyBorder="1" applyAlignment="1">
      <alignment horizontal="center" vertical="top"/>
    </xf>
    <xf numFmtId="164" fontId="40" fillId="5" borderId="9" xfId="10" applyNumberFormat="1" applyFont="1" applyFill="1" applyBorder="1">
      <alignment horizontal="right" vertical="top" shrinkToFit="1"/>
    </xf>
    <xf numFmtId="4" fontId="40" fillId="5" borderId="2" xfId="9" applyFont="1" applyFill="1">
      <alignment horizontal="right" vertical="top" shrinkToFit="1"/>
    </xf>
    <xf numFmtId="4" fontId="40" fillId="0" borderId="2" xfId="11" applyNumberFormat="1" applyFont="1" applyAlignment="1">
      <alignment horizontal="center"/>
    </xf>
    <xf numFmtId="164" fontId="40" fillId="0" borderId="2" xfId="11" applyNumberFormat="1" applyFont="1" applyAlignment="1">
      <alignment horizontal="center"/>
    </xf>
    <xf numFmtId="0" fontId="36" fillId="0" borderId="1" xfId="2" applyFont="1"/>
    <xf numFmtId="4" fontId="36" fillId="0" borderId="1" xfId="2" applyNumberFormat="1" applyFont="1"/>
    <xf numFmtId="4" fontId="36" fillId="5" borderId="1" xfId="2" applyNumberFormat="1" applyFont="1" applyFill="1"/>
    <xf numFmtId="164" fontId="36" fillId="5" borderId="1" xfId="2" applyNumberFormat="1" applyFont="1" applyFill="1"/>
    <xf numFmtId="4" fontId="36" fillId="5" borderId="1" xfId="14" applyNumberFormat="1" applyFont="1" applyFill="1">
      <alignment horizontal="left" wrapText="1"/>
    </xf>
    <xf numFmtId="164" fontId="36" fillId="5" borderId="1" xfId="14" applyNumberFormat="1" applyFont="1" applyFill="1">
      <alignment horizontal="left" wrapText="1"/>
    </xf>
    <xf numFmtId="4" fontId="37" fillId="0" borderId="0" xfId="0" applyNumberFormat="1" applyFont="1" applyProtection="1">
      <protection locked="0"/>
    </xf>
    <xf numFmtId="4" fontId="37" fillId="5" borderId="0" xfId="0" applyNumberFormat="1" applyFont="1" applyFill="1" applyProtection="1">
      <protection locked="0"/>
    </xf>
    <xf numFmtId="164" fontId="37" fillId="5" borderId="0" xfId="0" applyNumberFormat="1" applyFont="1" applyFill="1" applyProtection="1">
      <protection locked="0"/>
    </xf>
    <xf numFmtId="164" fontId="37" fillId="0" borderId="0" xfId="0" applyNumberFormat="1" applyFont="1" applyAlignment="1" applyProtection="1">
      <alignment horizontal="center" vertical="top"/>
      <protection locked="0"/>
    </xf>
    <xf numFmtId="0" fontId="35" fillId="0" borderId="1" xfId="3" applyFont="1">
      <alignment horizontal="center" wrapText="1"/>
    </xf>
    <xf numFmtId="0" fontId="36" fillId="0" borderId="1" xfId="5" applyFont="1">
      <alignment horizontal="right"/>
    </xf>
    <xf numFmtId="0" fontId="38" fillId="0" borderId="1" xfId="4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2" xfId="11" applyFont="1">
      <alignment horizontal="left"/>
    </xf>
    <xf numFmtId="0" fontId="36" fillId="0" borderId="1" xfId="14" applyFont="1">
      <alignment horizontal="left" wrapText="1"/>
    </xf>
    <xf numFmtId="4" fontId="40" fillId="0" borderId="3" xfId="6" applyNumberFormat="1" applyFont="1" applyBorder="1">
      <alignment horizontal="center" vertical="center" wrapText="1"/>
    </xf>
    <xf numFmtId="4" fontId="39" fillId="0" borderId="4" xfId="0" applyNumberFormat="1" applyFont="1" applyBorder="1" applyAlignment="1">
      <alignment horizontal="center" vertical="center" wrapText="1"/>
    </xf>
    <xf numFmtId="164" fontId="40" fillId="0" borderId="7" xfId="2" applyNumberFormat="1" applyFont="1" applyBorder="1" applyAlignment="1">
      <alignment horizontal="center" vertical="top" wrapText="1"/>
    </xf>
    <xf numFmtId="164" fontId="41" fillId="0" borderId="7" xfId="0" applyNumberFormat="1" applyFont="1" applyBorder="1" applyAlignment="1">
      <alignment horizontal="center" vertical="top" wrapText="1"/>
    </xf>
    <xf numFmtId="0" fontId="40" fillId="0" borderId="2" xfId="6" applyFont="1">
      <alignment horizontal="center" vertical="center" wrapText="1"/>
    </xf>
    <xf numFmtId="4" fontId="40" fillId="0" borderId="5" xfId="6" applyNumberFormat="1" applyFont="1" applyBorder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164" fontId="42" fillId="0" borderId="7" xfId="0" applyNumberFormat="1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164" fontId="9" fillId="0" borderId="3" xfId="6" applyNumberFormat="1" applyFont="1" applyBorder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9" fillId="0" borderId="3" xfId="6" applyNumberFormat="1" applyFont="1" applyBorder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9" fillId="0" borderId="3" xfId="6" applyFont="1" applyBorder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31" fillId="0" borderId="3" xfId="6" applyNumberFormat="1" applyFont="1" applyBorder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" fontId="9" fillId="0" borderId="5" xfId="6" applyNumberFormat="1" applyFont="1" applyBorder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GridLines="0" tabSelected="1" zoomScale="130" zoomScaleNormal="130" zoomScaleSheetLayoutView="100" workbookViewId="0">
      <pane ySplit="5" topLeftCell="A45" activePane="bottomLeft" state="frozen"/>
      <selection pane="bottomLeft" activeCell="A29" sqref="A29:J51"/>
    </sheetView>
  </sheetViews>
  <sheetFormatPr defaultRowHeight="15" outlineLevelRow="1" x14ac:dyDescent="0.25"/>
  <cols>
    <col min="1" max="1" width="26.5703125" style="25" customWidth="1"/>
    <col min="2" max="2" width="6.140625" style="25" customWidth="1"/>
    <col min="3" max="3" width="12" style="52" hidden="1" customWidth="1"/>
    <col min="4" max="4" width="11" style="52" customWidth="1"/>
    <col min="5" max="5" width="12.5703125" style="52" customWidth="1"/>
    <col min="6" max="6" width="11.7109375" style="53" customWidth="1"/>
    <col min="7" max="7" width="11.5703125" style="53" customWidth="1"/>
    <col min="8" max="8" width="8.5703125" style="54" customWidth="1"/>
    <col min="9" max="9" width="8.42578125" style="54" customWidth="1"/>
    <col min="10" max="10" width="9.140625" style="55" customWidth="1"/>
    <col min="11" max="11" width="9.140625" style="25" customWidth="1"/>
    <col min="12" max="16384" width="9.140625" style="25"/>
  </cols>
  <sheetData>
    <row r="1" spans="1:10" ht="15.95" customHeight="1" x14ac:dyDescent="0.25">
      <c r="A1" s="56"/>
      <c r="B1" s="56"/>
      <c r="C1" s="56"/>
      <c r="D1" s="56"/>
      <c r="E1" s="56"/>
      <c r="F1" s="56"/>
      <c r="G1" s="56"/>
      <c r="H1" s="22"/>
      <c r="I1" s="23"/>
      <c r="J1" s="24"/>
    </row>
    <row r="2" spans="1:10" ht="36" customHeight="1" x14ac:dyDescent="0.25">
      <c r="A2" s="58" t="s">
        <v>124</v>
      </c>
      <c r="B2" s="58"/>
      <c r="C2" s="58"/>
      <c r="D2" s="58"/>
      <c r="E2" s="58"/>
      <c r="F2" s="58"/>
      <c r="G2" s="58"/>
      <c r="H2" s="58"/>
      <c r="I2" s="59"/>
      <c r="J2" s="59"/>
    </row>
    <row r="3" spans="1:10" ht="12.75" customHeight="1" x14ac:dyDescent="0.25">
      <c r="A3" s="57" t="s">
        <v>88</v>
      </c>
      <c r="B3" s="57"/>
      <c r="C3" s="57"/>
      <c r="D3" s="57"/>
      <c r="E3" s="57"/>
      <c r="F3" s="57"/>
      <c r="G3" s="57"/>
      <c r="H3" s="57"/>
      <c r="I3" s="57"/>
      <c r="J3" s="24"/>
    </row>
    <row r="4" spans="1:10" ht="20.25" customHeight="1" x14ac:dyDescent="0.25">
      <c r="A4" s="66" t="s">
        <v>0</v>
      </c>
      <c r="B4" s="66" t="s">
        <v>1</v>
      </c>
      <c r="C4" s="62" t="s">
        <v>112</v>
      </c>
      <c r="D4" s="62" t="s">
        <v>123</v>
      </c>
      <c r="E4" s="67" t="s">
        <v>126</v>
      </c>
      <c r="F4" s="68"/>
      <c r="G4" s="68"/>
      <c r="H4" s="69" t="s">
        <v>117</v>
      </c>
      <c r="I4" s="70" t="s">
        <v>118</v>
      </c>
      <c r="J4" s="64" t="s">
        <v>87</v>
      </c>
    </row>
    <row r="5" spans="1:10" ht="75" customHeight="1" x14ac:dyDescent="0.25">
      <c r="A5" s="66"/>
      <c r="B5" s="66"/>
      <c r="C5" s="63"/>
      <c r="D5" s="63"/>
      <c r="E5" s="26" t="s">
        <v>114</v>
      </c>
      <c r="F5" s="26" t="s">
        <v>85</v>
      </c>
      <c r="G5" s="27" t="s">
        <v>86</v>
      </c>
      <c r="H5" s="69"/>
      <c r="I5" s="70"/>
      <c r="J5" s="65"/>
    </row>
    <row r="6" spans="1:10" s="34" customFormat="1" ht="14.25" x14ac:dyDescent="0.2">
      <c r="A6" s="28" t="s">
        <v>2</v>
      </c>
      <c r="B6" s="29" t="s">
        <v>3</v>
      </c>
      <c r="C6" s="30">
        <f>C7+C8+C9+C10+C12+C13</f>
        <v>83215.390000000014</v>
      </c>
      <c r="D6" s="30">
        <f>D7+D8+D9+D10+D12+D13</f>
        <v>107489.29999999999</v>
      </c>
      <c r="E6" s="30">
        <f>E7+E8+E9+E10+E12+E13+E11</f>
        <v>137119.29999999999</v>
      </c>
      <c r="F6" s="30">
        <f>F7+F8+F9+F10+F12+F13+F11</f>
        <v>178510</v>
      </c>
      <c r="G6" s="30">
        <f>G7+G8+G9+G10+G12+G13+G11</f>
        <v>157111.79999999999</v>
      </c>
      <c r="H6" s="31">
        <f>G6/E6</f>
        <v>1.1458036906547802</v>
      </c>
      <c r="I6" s="32">
        <f>G6/F6</f>
        <v>0.88012884432244687</v>
      </c>
      <c r="J6" s="33">
        <f>G6/D6</f>
        <v>1.461650601501731</v>
      </c>
    </row>
    <row r="7" spans="1:10" ht="51" outlineLevel="1" x14ac:dyDescent="0.25">
      <c r="A7" s="35" t="s">
        <v>4</v>
      </c>
      <c r="B7" s="36" t="s">
        <v>5</v>
      </c>
      <c r="C7" s="37">
        <v>3162.65</v>
      </c>
      <c r="D7" s="37">
        <v>4958.7</v>
      </c>
      <c r="E7" s="37">
        <v>7508.8</v>
      </c>
      <c r="F7" s="38">
        <v>8716.7999999999993</v>
      </c>
      <c r="G7" s="38">
        <v>7813.4</v>
      </c>
      <c r="H7" s="39">
        <f>G7/E7</f>
        <v>1.0405657362028553</v>
      </c>
      <c r="I7" s="40">
        <f>G7/F7</f>
        <v>0.89636104992657861</v>
      </c>
      <c r="J7" s="41">
        <f>G7/D7</f>
        <v>1.575695242704741</v>
      </c>
    </row>
    <row r="8" spans="1:10" ht="63.75" outlineLevel="1" x14ac:dyDescent="0.25">
      <c r="A8" s="35" t="s">
        <v>6</v>
      </c>
      <c r="B8" s="36" t="s">
        <v>7</v>
      </c>
      <c r="C8" s="37">
        <v>33547.29</v>
      </c>
      <c r="D8" s="37">
        <v>47861.2</v>
      </c>
      <c r="E8" s="37">
        <v>50442.7</v>
      </c>
      <c r="F8" s="38">
        <v>55512.9</v>
      </c>
      <c r="G8" s="38">
        <v>51011.9</v>
      </c>
      <c r="H8" s="39">
        <f t="shared" ref="H8:H48" si="0">G8/E8</f>
        <v>1.011284090661285</v>
      </c>
      <c r="I8" s="40">
        <f t="shared" ref="I8:I13" si="1">G8/F8</f>
        <v>0.91891974658142517</v>
      </c>
      <c r="J8" s="41">
        <f t="shared" ref="J8:J48" si="2">G8/D8</f>
        <v>1.0658299415810721</v>
      </c>
    </row>
    <row r="9" spans="1:10" outlineLevel="1" x14ac:dyDescent="0.25">
      <c r="A9" s="35" t="s">
        <v>8</v>
      </c>
      <c r="B9" s="36" t="s">
        <v>9</v>
      </c>
      <c r="C9" s="37">
        <v>0</v>
      </c>
      <c r="D9" s="37">
        <v>66.5</v>
      </c>
      <c r="E9" s="37">
        <v>2.6</v>
      </c>
      <c r="F9" s="38">
        <v>2.6</v>
      </c>
      <c r="G9" s="38">
        <v>2.6</v>
      </c>
      <c r="H9" s="39">
        <f t="shared" si="0"/>
        <v>1</v>
      </c>
      <c r="I9" s="40">
        <f t="shared" si="1"/>
        <v>1</v>
      </c>
      <c r="J9" s="41">
        <f t="shared" si="2"/>
        <v>3.9097744360902256E-2</v>
      </c>
    </row>
    <row r="10" spans="1:10" ht="38.25" outlineLevel="1" x14ac:dyDescent="0.25">
      <c r="A10" s="35" t="s">
        <v>10</v>
      </c>
      <c r="B10" s="36" t="s">
        <v>11</v>
      </c>
      <c r="C10" s="37">
        <v>8673.51</v>
      </c>
      <c r="D10" s="37">
        <v>12543</v>
      </c>
      <c r="E10" s="37">
        <v>14085.8</v>
      </c>
      <c r="F10" s="38">
        <v>14435.8</v>
      </c>
      <c r="G10" s="38">
        <v>13933</v>
      </c>
      <c r="H10" s="39">
        <f t="shared" si="0"/>
        <v>0.98915219582842295</v>
      </c>
      <c r="I10" s="40">
        <f t="shared" si="1"/>
        <v>0.96516992477036267</v>
      </c>
      <c r="J10" s="41">
        <f t="shared" si="2"/>
        <v>1.1108187833851551</v>
      </c>
    </row>
    <row r="11" spans="1:10" ht="25.5" outlineLevel="1" x14ac:dyDescent="0.25">
      <c r="A11" s="35" t="s">
        <v>125</v>
      </c>
      <c r="B11" s="36">
        <v>107</v>
      </c>
      <c r="C11" s="37"/>
      <c r="D11" s="37">
        <v>0</v>
      </c>
      <c r="E11" s="37">
        <v>2520</v>
      </c>
      <c r="F11" s="38">
        <v>3182</v>
      </c>
      <c r="G11" s="38">
        <v>3182</v>
      </c>
      <c r="H11" s="39">
        <f t="shared" si="0"/>
        <v>1.2626984126984127</v>
      </c>
      <c r="I11" s="40">
        <f t="shared" si="1"/>
        <v>1</v>
      </c>
      <c r="J11" s="41" t="e">
        <f t="shared" si="2"/>
        <v>#DIV/0!</v>
      </c>
    </row>
    <row r="12" spans="1:10" outlineLevel="1" x14ac:dyDescent="0.25">
      <c r="A12" s="35" t="s">
        <v>12</v>
      </c>
      <c r="B12" s="36" t="s">
        <v>13</v>
      </c>
      <c r="C12" s="37">
        <v>0</v>
      </c>
      <c r="D12" s="37">
        <v>0</v>
      </c>
      <c r="E12" s="37">
        <v>12845.4</v>
      </c>
      <c r="F12" s="38">
        <v>12437.8</v>
      </c>
      <c r="G12" s="38">
        <v>0</v>
      </c>
      <c r="H12" s="39">
        <f t="shared" si="0"/>
        <v>0</v>
      </c>
      <c r="I12" s="40">
        <f t="shared" si="1"/>
        <v>0</v>
      </c>
      <c r="J12" s="41" t="e">
        <f t="shared" si="2"/>
        <v>#DIV/0!</v>
      </c>
    </row>
    <row r="13" spans="1:10" outlineLevel="1" x14ac:dyDescent="0.25">
      <c r="A13" s="35" t="s">
        <v>14</v>
      </c>
      <c r="B13" s="36" t="s">
        <v>15</v>
      </c>
      <c r="C13" s="37">
        <v>37831.94</v>
      </c>
      <c r="D13" s="37">
        <v>42059.9</v>
      </c>
      <c r="E13" s="37">
        <v>49714</v>
      </c>
      <c r="F13" s="38">
        <v>84222.1</v>
      </c>
      <c r="G13" s="38">
        <v>81168.899999999994</v>
      </c>
      <c r="H13" s="39">
        <f t="shared" si="0"/>
        <v>1.6327171420525404</v>
      </c>
      <c r="I13" s="40">
        <f t="shared" si="1"/>
        <v>0.96374823235231599</v>
      </c>
      <c r="J13" s="41">
        <f t="shared" si="2"/>
        <v>1.9298405369484948</v>
      </c>
    </row>
    <row r="14" spans="1:10" s="34" customFormat="1" ht="14.25" x14ac:dyDescent="0.2">
      <c r="A14" s="28" t="s">
        <v>16</v>
      </c>
      <c r="B14" s="29" t="s">
        <v>17</v>
      </c>
      <c r="C14" s="30">
        <f>C15</f>
        <v>753.7</v>
      </c>
      <c r="D14" s="30">
        <f>D15</f>
        <v>774.7</v>
      </c>
      <c r="E14" s="30">
        <f>E15</f>
        <v>894.3</v>
      </c>
      <c r="F14" s="30">
        <f>F15</f>
        <v>894.3</v>
      </c>
      <c r="G14" s="30">
        <f>G15</f>
        <v>894.3</v>
      </c>
      <c r="H14" s="31">
        <f>G14/E14</f>
        <v>1</v>
      </c>
      <c r="I14" s="42">
        <f>G14/F14</f>
        <v>1</v>
      </c>
      <c r="J14" s="33">
        <f>G14/D14</f>
        <v>1.1543823415515682</v>
      </c>
    </row>
    <row r="15" spans="1:10" ht="25.5" outlineLevel="1" x14ac:dyDescent="0.25">
      <c r="A15" s="35" t="s">
        <v>18</v>
      </c>
      <c r="B15" s="36" t="s">
        <v>19</v>
      </c>
      <c r="C15" s="37">
        <v>753.7</v>
      </c>
      <c r="D15" s="37">
        <v>774.7</v>
      </c>
      <c r="E15" s="37">
        <v>894.3</v>
      </c>
      <c r="F15" s="38">
        <v>894.3</v>
      </c>
      <c r="G15" s="38">
        <v>894.3</v>
      </c>
      <c r="H15" s="39">
        <f t="shared" si="0"/>
        <v>1</v>
      </c>
      <c r="I15" s="40">
        <f>G15/F15</f>
        <v>1</v>
      </c>
      <c r="J15" s="41">
        <f t="shared" si="2"/>
        <v>1.1543823415515682</v>
      </c>
    </row>
    <row r="16" spans="1:10" s="34" customFormat="1" ht="25.5" x14ac:dyDescent="0.2">
      <c r="A16" s="28" t="s">
        <v>20</v>
      </c>
      <c r="B16" s="29" t="s">
        <v>21</v>
      </c>
      <c r="C16" s="30">
        <f>C17+C19</f>
        <v>10138.18</v>
      </c>
      <c r="D16" s="30">
        <f>D17+D19+D18</f>
        <v>13055.900000000001</v>
      </c>
      <c r="E16" s="30">
        <f>E17+E19+E18</f>
        <v>17823.8</v>
      </c>
      <c r="F16" s="30">
        <f>F17+F19+F18</f>
        <v>16239.1</v>
      </c>
      <c r="G16" s="30">
        <f>G17+G19+G18</f>
        <v>15706.2</v>
      </c>
      <c r="H16" s="31">
        <f>G16/E16</f>
        <v>0.88119256275317281</v>
      </c>
      <c r="I16" s="42">
        <f>G16/F16</f>
        <v>0.9671841419783116</v>
      </c>
      <c r="J16" s="33">
        <f>G16/D16</f>
        <v>1.2029963464793694</v>
      </c>
    </row>
    <row r="17" spans="1:10" ht="38.25" outlineLevel="1" x14ac:dyDescent="0.25">
      <c r="A17" s="35" t="s">
        <v>22</v>
      </c>
      <c r="B17" s="36" t="s">
        <v>23</v>
      </c>
      <c r="C17" s="37">
        <v>10138.18</v>
      </c>
      <c r="D17" s="37">
        <v>12592.7</v>
      </c>
      <c r="E17" s="37">
        <v>15152.5</v>
      </c>
      <c r="F17" s="38">
        <v>14695.2</v>
      </c>
      <c r="G17" s="38">
        <v>14342.2</v>
      </c>
      <c r="H17" s="39">
        <f t="shared" si="0"/>
        <v>0.94652367596106257</v>
      </c>
      <c r="I17" s="40">
        <f t="shared" ref="I17:I48" si="3">G17/F17</f>
        <v>0.97597855081931517</v>
      </c>
      <c r="J17" s="41">
        <f t="shared" si="2"/>
        <v>1.1389296973643459</v>
      </c>
    </row>
    <row r="18" spans="1:10" ht="51" outlineLevel="1" x14ac:dyDescent="0.25">
      <c r="A18" s="35" t="s">
        <v>119</v>
      </c>
      <c r="B18" s="36">
        <v>310</v>
      </c>
      <c r="C18" s="37"/>
      <c r="D18" s="37">
        <v>355</v>
      </c>
      <c r="E18" s="37">
        <v>2382.6999999999998</v>
      </c>
      <c r="F18" s="38">
        <v>1399.4</v>
      </c>
      <c r="G18" s="38">
        <v>1226.2</v>
      </c>
      <c r="H18" s="39">
        <f t="shared" si="0"/>
        <v>0.51462626432198777</v>
      </c>
      <c r="I18" s="40">
        <f t="shared" si="3"/>
        <v>0.87623267114477632</v>
      </c>
      <c r="J18" s="41" t="s">
        <v>91</v>
      </c>
    </row>
    <row r="19" spans="1:10" ht="38.25" outlineLevel="1" x14ac:dyDescent="0.25">
      <c r="A19" s="35" t="s">
        <v>24</v>
      </c>
      <c r="B19" s="36" t="s">
        <v>25</v>
      </c>
      <c r="C19" s="37">
        <v>0</v>
      </c>
      <c r="D19" s="37">
        <v>108.2</v>
      </c>
      <c r="E19" s="37">
        <v>288.60000000000002</v>
      </c>
      <c r="F19" s="38">
        <v>144.5</v>
      </c>
      <c r="G19" s="38">
        <v>137.80000000000001</v>
      </c>
      <c r="H19" s="39">
        <f t="shared" si="0"/>
        <v>0.47747747747747749</v>
      </c>
      <c r="I19" s="40">
        <f t="shared" si="3"/>
        <v>0.95363321799307965</v>
      </c>
      <c r="J19" s="41">
        <f t="shared" si="2"/>
        <v>1.2735674676524955</v>
      </c>
    </row>
    <row r="20" spans="1:10" s="34" customFormat="1" ht="14.25" x14ac:dyDescent="0.2">
      <c r="A20" s="28" t="s">
        <v>26</v>
      </c>
      <c r="B20" s="29" t="s">
        <v>27</v>
      </c>
      <c r="C20" s="30">
        <f>C21+C22+C23</f>
        <v>970337.96</v>
      </c>
      <c r="D20" s="30">
        <f>D21+D22+D23</f>
        <v>105511.9</v>
      </c>
      <c r="E20" s="30">
        <f>E21+E22+E23</f>
        <v>53685.9</v>
      </c>
      <c r="F20" s="30">
        <f>F21+F22+F23</f>
        <v>94097.4</v>
      </c>
      <c r="G20" s="30">
        <f>G21+G22+G23</f>
        <v>92700.299999999988</v>
      </c>
      <c r="H20" s="31">
        <f>G20/E20</f>
        <v>1.7267159533508796</v>
      </c>
      <c r="I20" s="42">
        <f>G20/F20</f>
        <v>0.98515261845704549</v>
      </c>
      <c r="J20" s="33">
        <f>G20/D20</f>
        <v>0.87857672925992225</v>
      </c>
    </row>
    <row r="21" spans="1:10" outlineLevel="1" x14ac:dyDescent="0.25">
      <c r="A21" s="35" t="s">
        <v>28</v>
      </c>
      <c r="B21" s="36" t="s">
        <v>29</v>
      </c>
      <c r="C21" s="37">
        <v>17.100000000000001</v>
      </c>
      <c r="D21" s="37">
        <v>22.9</v>
      </c>
      <c r="E21" s="37">
        <v>25.4</v>
      </c>
      <c r="F21" s="38">
        <v>25.4</v>
      </c>
      <c r="G21" s="38">
        <v>25.4</v>
      </c>
      <c r="H21" s="39" t="s">
        <v>91</v>
      </c>
      <c r="I21" s="40">
        <f t="shared" si="3"/>
        <v>1</v>
      </c>
      <c r="J21" s="41">
        <f t="shared" si="2"/>
        <v>1.1091703056768558</v>
      </c>
    </row>
    <row r="22" spans="1:10" outlineLevel="1" x14ac:dyDescent="0.25">
      <c r="A22" s="35" t="s">
        <v>30</v>
      </c>
      <c r="B22" s="36" t="s">
        <v>31</v>
      </c>
      <c r="C22" s="37">
        <v>934235.91</v>
      </c>
      <c r="D22" s="37">
        <v>71010.899999999994</v>
      </c>
      <c r="E22" s="37">
        <v>34189.5</v>
      </c>
      <c r="F22" s="38">
        <v>71040.100000000006</v>
      </c>
      <c r="G22" s="38">
        <v>69652.5</v>
      </c>
      <c r="H22" s="39">
        <f t="shared" si="0"/>
        <v>2.0372482779800816</v>
      </c>
      <c r="I22" s="40">
        <f t="shared" si="3"/>
        <v>0.98046736983759863</v>
      </c>
      <c r="J22" s="41">
        <f t="shared" si="2"/>
        <v>0.98087054240968652</v>
      </c>
    </row>
    <row r="23" spans="1:10" ht="25.5" outlineLevel="1" x14ac:dyDescent="0.25">
      <c r="A23" s="35" t="s">
        <v>32</v>
      </c>
      <c r="B23" s="36" t="s">
        <v>33</v>
      </c>
      <c r="C23" s="37">
        <v>36084.949999999997</v>
      </c>
      <c r="D23" s="37">
        <v>34478.1</v>
      </c>
      <c r="E23" s="37">
        <v>19471</v>
      </c>
      <c r="F23" s="38">
        <v>23031.9</v>
      </c>
      <c r="G23" s="38">
        <v>23022.400000000001</v>
      </c>
      <c r="H23" s="39">
        <f t="shared" si="0"/>
        <v>1.1823943300292743</v>
      </c>
      <c r="I23" s="40">
        <f t="shared" si="3"/>
        <v>0.99958752860163513</v>
      </c>
      <c r="J23" s="41">
        <f t="shared" si="2"/>
        <v>0.66773981164855378</v>
      </c>
    </row>
    <row r="24" spans="1:10" s="34" customFormat="1" ht="25.5" x14ac:dyDescent="0.2">
      <c r="A24" s="28" t="s">
        <v>34</v>
      </c>
      <c r="B24" s="29" t="s">
        <v>35</v>
      </c>
      <c r="C24" s="30">
        <f>C25+C26+C27+C28</f>
        <v>153921.25999999998</v>
      </c>
      <c r="D24" s="30">
        <f>D25+D26+D27+D28</f>
        <v>219934.6</v>
      </c>
      <c r="E24" s="30">
        <f>E25+E26+E27+E28</f>
        <v>256562.2</v>
      </c>
      <c r="F24" s="30">
        <f>F25+F26+F27+F28</f>
        <v>290501</v>
      </c>
      <c r="G24" s="30">
        <f>G25+G26+G27+G28</f>
        <v>272042</v>
      </c>
      <c r="H24" s="31">
        <f>G24/E24</f>
        <v>1.0603354664093152</v>
      </c>
      <c r="I24" s="42">
        <f>G24/F24</f>
        <v>0.93645805005834748</v>
      </c>
      <c r="J24" s="33">
        <f>G24/D24</f>
        <v>1.2369222487048421</v>
      </c>
    </row>
    <row r="25" spans="1:10" outlineLevel="1" x14ac:dyDescent="0.25">
      <c r="A25" s="35" t="s">
        <v>36</v>
      </c>
      <c r="B25" s="36" t="s">
        <v>37</v>
      </c>
      <c r="C25" s="37">
        <v>22242.18</v>
      </c>
      <c r="D25" s="37">
        <v>6471.8</v>
      </c>
      <c r="E25" s="37">
        <v>15032.7</v>
      </c>
      <c r="F25" s="38">
        <v>13546.6</v>
      </c>
      <c r="G25" s="38">
        <v>7946.3</v>
      </c>
      <c r="H25" s="39">
        <f t="shared" si="0"/>
        <v>0.52860098318997917</v>
      </c>
      <c r="I25" s="40">
        <f t="shared" si="3"/>
        <v>0.58658999306098947</v>
      </c>
      <c r="J25" s="41">
        <f t="shared" si="2"/>
        <v>1.2278346055193301</v>
      </c>
    </row>
    <row r="26" spans="1:10" outlineLevel="1" x14ac:dyDescent="0.25">
      <c r="A26" s="35" t="s">
        <v>38</v>
      </c>
      <c r="B26" s="36" t="s">
        <v>39</v>
      </c>
      <c r="C26" s="37">
        <v>62832.07</v>
      </c>
      <c r="D26" s="37">
        <v>54272.7</v>
      </c>
      <c r="E26" s="37">
        <v>74582.7</v>
      </c>
      <c r="F26" s="38">
        <v>93856.2</v>
      </c>
      <c r="G26" s="38">
        <v>93250.1</v>
      </c>
      <c r="H26" s="39">
        <f t="shared" si="0"/>
        <v>1.2502912873897032</v>
      </c>
      <c r="I26" s="40">
        <f t="shared" si="3"/>
        <v>0.99354224867403551</v>
      </c>
      <c r="J26" s="41">
        <f t="shared" si="2"/>
        <v>1.7181769103066553</v>
      </c>
    </row>
    <row r="27" spans="1:10" outlineLevel="1" x14ac:dyDescent="0.25">
      <c r="A27" s="35" t="s">
        <v>40</v>
      </c>
      <c r="B27" s="36" t="s">
        <v>41</v>
      </c>
      <c r="C27" s="37">
        <v>54324.02</v>
      </c>
      <c r="D27" s="37">
        <v>139622.20000000001</v>
      </c>
      <c r="E27" s="37">
        <v>137990.1</v>
      </c>
      <c r="F27" s="38">
        <v>135619.5</v>
      </c>
      <c r="G27" s="38">
        <v>124947.7</v>
      </c>
      <c r="H27" s="39">
        <f t="shared" si="0"/>
        <v>0.90548307451041776</v>
      </c>
      <c r="I27" s="40">
        <f t="shared" si="3"/>
        <v>0.92131072596492392</v>
      </c>
      <c r="J27" s="41">
        <f t="shared" si="2"/>
        <v>0.89489851900342487</v>
      </c>
    </row>
    <row r="28" spans="1:10" ht="25.5" outlineLevel="1" x14ac:dyDescent="0.25">
      <c r="A28" s="35" t="s">
        <v>42</v>
      </c>
      <c r="B28" s="36" t="s">
        <v>43</v>
      </c>
      <c r="C28" s="37">
        <v>14522.99</v>
      </c>
      <c r="D28" s="37">
        <v>19567.900000000001</v>
      </c>
      <c r="E28" s="37">
        <v>28956.7</v>
      </c>
      <c r="F28" s="38">
        <v>47478.7</v>
      </c>
      <c r="G28" s="38">
        <v>45897.9</v>
      </c>
      <c r="H28" s="39">
        <f t="shared" si="0"/>
        <v>1.5850528547797229</v>
      </c>
      <c r="I28" s="40">
        <f t="shared" si="3"/>
        <v>0.96670506985237603</v>
      </c>
      <c r="J28" s="41">
        <f t="shared" si="2"/>
        <v>2.3455710628120543</v>
      </c>
    </row>
    <row r="29" spans="1:10" s="34" customFormat="1" ht="14.25" x14ac:dyDescent="0.2">
      <c r="A29" s="28" t="s">
        <v>44</v>
      </c>
      <c r="B29" s="29" t="s">
        <v>45</v>
      </c>
      <c r="C29" s="30">
        <f>C30+C31+C32+C33+C34+C35</f>
        <v>271274.25</v>
      </c>
      <c r="D29" s="30">
        <f>D30+D31+D32+D33+D34+D35</f>
        <v>694140.9</v>
      </c>
      <c r="E29" s="30">
        <f>E30+E31+E32+E33+E34+E35</f>
        <v>1138975.2999999998</v>
      </c>
      <c r="F29" s="30">
        <f>F30+F31+F32+F33+F34+F35</f>
        <v>708345.99999999988</v>
      </c>
      <c r="G29" s="30">
        <f>G30+G31+G32+G33+G34+G35</f>
        <v>643496.50000000012</v>
      </c>
      <c r="H29" s="31">
        <f>G29/E29</f>
        <v>0.56497845036674654</v>
      </c>
      <c r="I29" s="42">
        <f>G29/F29</f>
        <v>0.90844940184599088</v>
      </c>
      <c r="J29" s="33">
        <f>G29/D29</f>
        <v>0.92704017296776509</v>
      </c>
    </row>
    <row r="30" spans="1:10" outlineLevel="1" x14ac:dyDescent="0.25">
      <c r="A30" s="35" t="s">
        <v>46</v>
      </c>
      <c r="B30" s="36" t="s">
        <v>47</v>
      </c>
      <c r="C30" s="37">
        <v>91584.73</v>
      </c>
      <c r="D30" s="37">
        <v>125637.4</v>
      </c>
      <c r="E30" s="37">
        <v>121148.4</v>
      </c>
      <c r="F30" s="38">
        <v>324273.09999999998</v>
      </c>
      <c r="G30" s="38">
        <v>261799</v>
      </c>
      <c r="H30" s="39">
        <f t="shared" si="0"/>
        <v>2.160977776016852</v>
      </c>
      <c r="I30" s="40">
        <f t="shared" si="3"/>
        <v>0.80734109613162497</v>
      </c>
      <c r="J30" s="41">
        <f t="shared" si="2"/>
        <v>2.0837664580769739</v>
      </c>
    </row>
    <row r="31" spans="1:10" outlineLevel="1" x14ac:dyDescent="0.25">
      <c r="A31" s="35" t="s">
        <v>48</v>
      </c>
      <c r="B31" s="36" t="s">
        <v>49</v>
      </c>
      <c r="C31" s="37">
        <v>128446.23</v>
      </c>
      <c r="D31" s="37">
        <v>507463.9</v>
      </c>
      <c r="E31" s="37">
        <v>947503.3</v>
      </c>
      <c r="F31" s="38">
        <v>312748.7</v>
      </c>
      <c r="G31" s="38">
        <v>311365.8</v>
      </c>
      <c r="H31" s="39">
        <f t="shared" si="0"/>
        <v>0.32861711405121224</v>
      </c>
      <c r="I31" s="40">
        <f t="shared" si="3"/>
        <v>0.99557823901426279</v>
      </c>
      <c r="J31" s="41">
        <f t="shared" si="2"/>
        <v>0.61357231519325806</v>
      </c>
    </row>
    <row r="32" spans="1:10" outlineLevel="1" x14ac:dyDescent="0.25">
      <c r="A32" s="35" t="s">
        <v>50</v>
      </c>
      <c r="B32" s="36" t="s">
        <v>51</v>
      </c>
      <c r="C32" s="37">
        <v>45699.67</v>
      </c>
      <c r="D32" s="37">
        <v>53621</v>
      </c>
      <c r="E32" s="37">
        <v>59214.9</v>
      </c>
      <c r="F32" s="38">
        <v>59682.7</v>
      </c>
      <c r="G32" s="38">
        <v>59613.9</v>
      </c>
      <c r="H32" s="39">
        <f t="shared" si="0"/>
        <v>1.0067381689405877</v>
      </c>
      <c r="I32" s="40">
        <f t="shared" si="3"/>
        <v>0.99884723713907053</v>
      </c>
      <c r="J32" s="41">
        <f t="shared" si="2"/>
        <v>1.1117640476678914</v>
      </c>
    </row>
    <row r="33" spans="1:10" ht="25.5" outlineLevel="1" x14ac:dyDescent="0.25">
      <c r="A33" s="35" t="s">
        <v>52</v>
      </c>
      <c r="B33" s="36" t="s">
        <v>53</v>
      </c>
      <c r="C33" s="37">
        <v>124.19</v>
      </c>
      <c r="D33" s="37">
        <v>84.8</v>
      </c>
      <c r="E33" s="37">
        <v>341.7</v>
      </c>
      <c r="F33" s="38">
        <v>341.7</v>
      </c>
      <c r="G33" s="38">
        <v>232.4</v>
      </c>
      <c r="H33" s="39">
        <f t="shared" si="0"/>
        <v>0.68012876792508048</v>
      </c>
      <c r="I33" s="40">
        <f t="shared" si="3"/>
        <v>0.68012876792508048</v>
      </c>
      <c r="J33" s="41">
        <f t="shared" si="2"/>
        <v>2.7405660377358494</v>
      </c>
    </row>
    <row r="34" spans="1:10" outlineLevel="1" x14ac:dyDescent="0.25">
      <c r="A34" s="35" t="s">
        <v>54</v>
      </c>
      <c r="B34" s="36" t="s">
        <v>55</v>
      </c>
      <c r="C34" s="37">
        <v>5143.3100000000004</v>
      </c>
      <c r="D34" s="37">
        <v>6737.7</v>
      </c>
      <c r="E34" s="37">
        <v>3928.5</v>
      </c>
      <c r="F34" s="38">
        <v>3928.6</v>
      </c>
      <c r="G34" s="38">
        <v>3897.6</v>
      </c>
      <c r="H34" s="39">
        <f t="shared" si="0"/>
        <v>0.99213440244368079</v>
      </c>
      <c r="I34" s="40">
        <f t="shared" si="3"/>
        <v>0.99210914829710328</v>
      </c>
      <c r="J34" s="41">
        <f t="shared" si="2"/>
        <v>0.57847633465425885</v>
      </c>
    </row>
    <row r="35" spans="1:10" outlineLevel="1" x14ac:dyDescent="0.25">
      <c r="A35" s="35" t="s">
        <v>56</v>
      </c>
      <c r="B35" s="36" t="s">
        <v>57</v>
      </c>
      <c r="C35" s="37">
        <v>276.12</v>
      </c>
      <c r="D35" s="37">
        <v>596.1</v>
      </c>
      <c r="E35" s="37">
        <v>6838.5</v>
      </c>
      <c r="F35" s="38">
        <v>7371.2</v>
      </c>
      <c r="G35" s="38">
        <v>6587.8</v>
      </c>
      <c r="H35" s="39">
        <f t="shared" si="0"/>
        <v>0.96333991372376981</v>
      </c>
      <c r="I35" s="40">
        <f t="shared" si="3"/>
        <v>0.89372151074451922</v>
      </c>
      <c r="J35" s="41">
        <f t="shared" si="2"/>
        <v>11.051501425935246</v>
      </c>
    </row>
    <row r="36" spans="1:10" s="34" customFormat="1" ht="14.25" x14ac:dyDescent="0.2">
      <c r="A36" s="28" t="s">
        <v>58</v>
      </c>
      <c r="B36" s="29" t="s">
        <v>59</v>
      </c>
      <c r="C36" s="30">
        <f>C37</f>
        <v>13320.36</v>
      </c>
      <c r="D36" s="30">
        <f>D37</f>
        <v>17361.099999999999</v>
      </c>
      <c r="E36" s="30">
        <f>E37</f>
        <v>17371.3</v>
      </c>
      <c r="F36" s="30">
        <f>F37</f>
        <v>18792.2</v>
      </c>
      <c r="G36" s="30">
        <f>G37</f>
        <v>18592.2</v>
      </c>
      <c r="H36" s="31">
        <f>G36/E36</f>
        <v>1.0702825925520831</v>
      </c>
      <c r="I36" s="42">
        <f>G36/F36</f>
        <v>0.98935728653377464</v>
      </c>
      <c r="J36" s="33">
        <f>G36/D36</f>
        <v>1.0709114053832995</v>
      </c>
    </row>
    <row r="37" spans="1:10" outlineLevel="1" x14ac:dyDescent="0.25">
      <c r="A37" s="35" t="s">
        <v>60</v>
      </c>
      <c r="B37" s="36" t="s">
        <v>61</v>
      </c>
      <c r="C37" s="37">
        <v>13320.36</v>
      </c>
      <c r="D37" s="37">
        <v>17361.099999999999</v>
      </c>
      <c r="E37" s="37">
        <v>17371.3</v>
      </c>
      <c r="F37" s="38">
        <v>18792.2</v>
      </c>
      <c r="G37" s="38">
        <v>18592.2</v>
      </c>
      <c r="H37" s="39">
        <f t="shared" si="0"/>
        <v>1.0702825925520831</v>
      </c>
      <c r="I37" s="40">
        <f t="shared" si="3"/>
        <v>0.98935728653377464</v>
      </c>
      <c r="J37" s="41">
        <f t="shared" si="2"/>
        <v>1.0709114053832995</v>
      </c>
    </row>
    <row r="38" spans="1:10" s="34" customFormat="1" ht="14.25" x14ac:dyDescent="0.2">
      <c r="A38" s="28" t="s">
        <v>62</v>
      </c>
      <c r="B38" s="29" t="s">
        <v>63</v>
      </c>
      <c r="C38" s="30">
        <f>C39+C40+C41+C42+C43</f>
        <v>22637.84</v>
      </c>
      <c r="D38" s="30">
        <f>D39+D40+D41+D42+D43</f>
        <v>27141.699999999997</v>
      </c>
      <c r="E38" s="30">
        <f>E39+E40+E41+E42+E43</f>
        <v>33064.800000000003</v>
      </c>
      <c r="F38" s="30">
        <f>F39+F40+F41+F42+F43</f>
        <v>31639.199999999997</v>
      </c>
      <c r="G38" s="30">
        <f>G39+G40+G41+G42+G43</f>
        <v>29994.5</v>
      </c>
      <c r="H38" s="31">
        <f>G38/E38</f>
        <v>0.90714294355326497</v>
      </c>
      <c r="I38" s="42">
        <f>G38/F38</f>
        <v>0.94801701686515472</v>
      </c>
      <c r="J38" s="33">
        <f>G38/D38</f>
        <v>1.1051076387993384</v>
      </c>
    </row>
    <row r="39" spans="1:10" outlineLevel="1" x14ac:dyDescent="0.25">
      <c r="A39" s="35" t="s">
        <v>64</v>
      </c>
      <c r="B39" s="36" t="s">
        <v>65</v>
      </c>
      <c r="C39" s="37">
        <v>503.14</v>
      </c>
      <c r="D39" s="37">
        <v>598.5</v>
      </c>
      <c r="E39" s="37">
        <v>0</v>
      </c>
      <c r="F39" s="38">
        <v>623.9</v>
      </c>
      <c r="G39" s="38">
        <v>623.9</v>
      </c>
      <c r="H39" s="39" t="e">
        <f t="shared" si="0"/>
        <v>#DIV/0!</v>
      </c>
      <c r="I39" s="40">
        <f t="shared" si="3"/>
        <v>1</v>
      </c>
      <c r="J39" s="41">
        <f t="shared" si="2"/>
        <v>1.0424394319131161</v>
      </c>
    </row>
    <row r="40" spans="1:10" outlineLevel="1" x14ac:dyDescent="0.25">
      <c r="A40" s="35" t="s">
        <v>66</v>
      </c>
      <c r="B40" s="36" t="s">
        <v>67</v>
      </c>
      <c r="C40" s="37">
        <v>4099.66</v>
      </c>
      <c r="D40" s="37">
        <v>4791.6000000000004</v>
      </c>
      <c r="E40" s="37">
        <v>5084.1000000000004</v>
      </c>
      <c r="F40" s="38">
        <v>5084.1000000000004</v>
      </c>
      <c r="G40" s="38">
        <v>5084.1000000000004</v>
      </c>
      <c r="H40" s="39">
        <f t="shared" si="0"/>
        <v>1</v>
      </c>
      <c r="I40" s="40">
        <f t="shared" si="3"/>
        <v>1</v>
      </c>
      <c r="J40" s="41">
        <f t="shared" si="2"/>
        <v>1.0610443275732533</v>
      </c>
    </row>
    <row r="41" spans="1:10" outlineLevel="1" x14ac:dyDescent="0.25">
      <c r="A41" s="35" t="s">
        <v>68</v>
      </c>
      <c r="B41" s="36" t="s">
        <v>69</v>
      </c>
      <c r="C41" s="37">
        <v>3281.31</v>
      </c>
      <c r="D41" s="37">
        <v>4190.8999999999996</v>
      </c>
      <c r="E41" s="37">
        <v>5873.5</v>
      </c>
      <c r="F41" s="38">
        <v>5772.3</v>
      </c>
      <c r="G41" s="38">
        <v>4450</v>
      </c>
      <c r="H41" s="39">
        <f t="shared" si="0"/>
        <v>0.75764024857410406</v>
      </c>
      <c r="I41" s="40">
        <f t="shared" si="3"/>
        <v>0.7709232021897684</v>
      </c>
      <c r="J41" s="41">
        <f t="shared" si="2"/>
        <v>1.0618244291202368</v>
      </c>
    </row>
    <row r="42" spans="1:10" outlineLevel="1" x14ac:dyDescent="0.25">
      <c r="A42" s="35" t="s">
        <v>70</v>
      </c>
      <c r="B42" s="36" t="s">
        <v>71</v>
      </c>
      <c r="C42" s="37">
        <v>8418.5300000000007</v>
      </c>
      <c r="D42" s="37">
        <v>10093.6</v>
      </c>
      <c r="E42" s="37">
        <v>13326.3</v>
      </c>
      <c r="F42" s="38">
        <v>11228</v>
      </c>
      <c r="G42" s="38">
        <v>11192.7</v>
      </c>
      <c r="H42" s="39">
        <f t="shared" si="0"/>
        <v>0.83989554489993479</v>
      </c>
      <c r="I42" s="40">
        <f t="shared" si="3"/>
        <v>0.99685607410046317</v>
      </c>
      <c r="J42" s="41">
        <f t="shared" si="2"/>
        <v>1.1088907822778791</v>
      </c>
    </row>
    <row r="43" spans="1:10" ht="25.5" outlineLevel="1" x14ac:dyDescent="0.25">
      <c r="A43" s="35" t="s">
        <v>72</v>
      </c>
      <c r="B43" s="36" t="s">
        <v>73</v>
      </c>
      <c r="C43" s="37">
        <v>6335.2</v>
      </c>
      <c r="D43" s="37">
        <v>7467.1</v>
      </c>
      <c r="E43" s="37">
        <v>8780.9</v>
      </c>
      <c r="F43" s="38">
        <v>8930.9</v>
      </c>
      <c r="G43" s="38">
        <v>8643.7999999999993</v>
      </c>
      <c r="H43" s="39">
        <f t="shared" si="0"/>
        <v>0.98438656629730437</v>
      </c>
      <c r="I43" s="40">
        <f t="shared" si="3"/>
        <v>0.96785318388964159</v>
      </c>
      <c r="J43" s="41">
        <f t="shared" si="2"/>
        <v>1.1575846044649194</v>
      </c>
    </row>
    <row r="44" spans="1:10" s="34" customFormat="1" ht="14.25" x14ac:dyDescent="0.2">
      <c r="A44" s="28" t="s">
        <v>74</v>
      </c>
      <c r="B44" s="29" t="s">
        <v>75</v>
      </c>
      <c r="C44" s="30">
        <f>C45+C46</f>
        <v>95878.239999999991</v>
      </c>
      <c r="D44" s="30">
        <f>D45+D46</f>
        <v>16263.7</v>
      </c>
      <c r="E44" s="30">
        <f>E45+E46</f>
        <v>16756.7</v>
      </c>
      <c r="F44" s="30">
        <f>F45+F46</f>
        <v>19692.7</v>
      </c>
      <c r="G44" s="30">
        <f>G45+G46</f>
        <v>19579.7</v>
      </c>
      <c r="H44" s="31">
        <f>G44/E44</f>
        <v>1.1684699254626507</v>
      </c>
      <c r="I44" s="42">
        <f>G44/F44</f>
        <v>0.99426183306504445</v>
      </c>
      <c r="J44" s="33">
        <f>G44/D44</f>
        <v>1.2038896438079896</v>
      </c>
    </row>
    <row r="45" spans="1:10" outlineLevel="1" x14ac:dyDescent="0.25">
      <c r="A45" s="35" t="s">
        <v>76</v>
      </c>
      <c r="B45" s="36" t="s">
        <v>77</v>
      </c>
      <c r="C45" s="37">
        <v>35085.86</v>
      </c>
      <c r="D45" s="37">
        <v>14701.2</v>
      </c>
      <c r="E45" s="37">
        <v>0</v>
      </c>
      <c r="F45" s="38">
        <v>0</v>
      </c>
      <c r="G45" s="38">
        <v>0</v>
      </c>
      <c r="H45" s="39">
        <v>0</v>
      </c>
      <c r="I45" s="39">
        <v>0</v>
      </c>
      <c r="J45" s="41">
        <f t="shared" si="2"/>
        <v>0</v>
      </c>
    </row>
    <row r="46" spans="1:10" outlineLevel="1" x14ac:dyDescent="0.25">
      <c r="A46" s="35" t="s">
        <v>78</v>
      </c>
      <c r="B46" s="36" t="s">
        <v>79</v>
      </c>
      <c r="C46" s="37">
        <v>60792.38</v>
      </c>
      <c r="D46" s="37">
        <v>1562.5</v>
      </c>
      <c r="E46" s="37">
        <v>16756.7</v>
      </c>
      <c r="F46" s="38">
        <v>19692.7</v>
      </c>
      <c r="G46" s="38">
        <v>19579.7</v>
      </c>
      <c r="H46" s="39" t="s">
        <v>91</v>
      </c>
      <c r="I46" s="40">
        <f t="shared" si="3"/>
        <v>0.99426183306504445</v>
      </c>
      <c r="J46" s="41">
        <f t="shared" si="2"/>
        <v>12.531008</v>
      </c>
    </row>
    <row r="47" spans="1:10" s="34" customFormat="1" ht="14.25" x14ac:dyDescent="0.2">
      <c r="A47" s="28" t="s">
        <v>80</v>
      </c>
      <c r="B47" s="29" t="s">
        <v>81</v>
      </c>
      <c r="C47" s="30">
        <f>C48</f>
        <v>3939.26</v>
      </c>
      <c r="D47" s="30">
        <f>D48</f>
        <v>8485.2000000000007</v>
      </c>
      <c r="E47" s="30">
        <f>E48</f>
        <v>10741.4</v>
      </c>
      <c r="F47" s="30">
        <f>F48</f>
        <v>10741.4</v>
      </c>
      <c r="G47" s="30">
        <f>G48</f>
        <v>10202.299999999999</v>
      </c>
      <c r="H47" s="31">
        <f>G47/E47</f>
        <v>0.94981101159997761</v>
      </c>
      <c r="I47" s="42">
        <f>G47/F47</f>
        <v>0.94981101159997761</v>
      </c>
      <c r="J47" s="33">
        <f>G47/D47</f>
        <v>1.2023641163437513</v>
      </c>
    </row>
    <row r="48" spans="1:10" outlineLevel="1" x14ac:dyDescent="0.25">
      <c r="A48" s="35" t="s">
        <v>82</v>
      </c>
      <c r="B48" s="36" t="s">
        <v>83</v>
      </c>
      <c r="C48" s="37">
        <v>3939.26</v>
      </c>
      <c r="D48" s="37">
        <v>8485.2000000000007</v>
      </c>
      <c r="E48" s="37">
        <v>10741.4</v>
      </c>
      <c r="F48" s="38">
        <v>10741.4</v>
      </c>
      <c r="G48" s="38">
        <v>10202.299999999999</v>
      </c>
      <c r="H48" s="39">
        <f t="shared" si="0"/>
        <v>0.94981101159997761</v>
      </c>
      <c r="I48" s="40">
        <f t="shared" si="3"/>
        <v>0.94981101159997761</v>
      </c>
      <c r="J48" s="41">
        <f t="shared" si="2"/>
        <v>1.2023641163437513</v>
      </c>
    </row>
    <row r="49" spans="1:10" ht="38.25" outlineLevel="1" x14ac:dyDescent="0.25">
      <c r="A49" s="28" t="s">
        <v>89</v>
      </c>
      <c r="B49" s="29">
        <v>1300</v>
      </c>
      <c r="C49" s="30">
        <f>C50</f>
        <v>796.49</v>
      </c>
      <c r="D49" s="30">
        <f>D50</f>
        <v>0</v>
      </c>
      <c r="E49" s="30">
        <v>0</v>
      </c>
      <c r="F49" s="43">
        <v>0</v>
      </c>
      <c r="G49" s="43">
        <v>0</v>
      </c>
      <c r="H49" s="31" t="s">
        <v>91</v>
      </c>
      <c r="I49" s="42"/>
      <c r="J49" s="33" t="s">
        <v>91</v>
      </c>
    </row>
    <row r="50" spans="1:10" ht="25.5" outlineLevel="1" x14ac:dyDescent="0.25">
      <c r="A50" s="35" t="s">
        <v>90</v>
      </c>
      <c r="B50" s="36">
        <v>1301</v>
      </c>
      <c r="C50" s="37">
        <v>796.49</v>
      </c>
      <c r="D50" s="37"/>
      <c r="E50" s="37">
        <v>0</v>
      </c>
      <c r="F50" s="38">
        <v>0</v>
      </c>
      <c r="G50" s="38">
        <v>0</v>
      </c>
      <c r="H50" s="39" t="s">
        <v>91</v>
      </c>
      <c r="I50" s="40">
        <v>0</v>
      </c>
      <c r="J50" s="41" t="s">
        <v>91</v>
      </c>
    </row>
    <row r="51" spans="1:10" s="34" customFormat="1" ht="12.75" customHeight="1" x14ac:dyDescent="0.2">
      <c r="A51" s="60" t="s">
        <v>84</v>
      </c>
      <c r="B51" s="60"/>
      <c r="C51" s="44">
        <f>C47+C44+C38+C36+C29+C24+C20+C16+C14+C6+C49</f>
        <v>1626212.93</v>
      </c>
      <c r="D51" s="44">
        <f>D47+D44+D38+D36+D29+D24+D20+D16+D14+D6+D49</f>
        <v>1210158.9999999998</v>
      </c>
      <c r="E51" s="44">
        <f>E47+E44+E38+E36+E29+E24+E20+E16+E14+E6+E49</f>
        <v>1682994.9999999998</v>
      </c>
      <c r="F51" s="44">
        <f>F47+F44+F38+F36+F29+F24+F20+F16+F14+F6+F49</f>
        <v>1369453.3</v>
      </c>
      <c r="G51" s="44">
        <f>G47+G44+G38+G36+G29+G24+G20+G16+G14+G6+G49</f>
        <v>1260319.8</v>
      </c>
      <c r="H51" s="45">
        <f>G51/E51</f>
        <v>0.74885534419294186</v>
      </c>
      <c r="I51" s="42">
        <f>G51/F51</f>
        <v>0.92030871005239834</v>
      </c>
      <c r="J51" s="33">
        <f>G51/D51</f>
        <v>1.0414497599075827</v>
      </c>
    </row>
    <row r="52" spans="1:10" ht="12.75" customHeight="1" x14ac:dyDescent="0.25">
      <c r="A52" s="46"/>
      <c r="B52" s="46"/>
      <c r="C52" s="47"/>
      <c r="D52" s="47"/>
      <c r="E52" s="47"/>
      <c r="F52" s="48"/>
      <c r="G52" s="48"/>
      <c r="H52" s="49"/>
      <c r="I52" s="49"/>
      <c r="J52" s="24"/>
    </row>
    <row r="53" spans="1:10" x14ac:dyDescent="0.25">
      <c r="A53" s="61"/>
      <c r="B53" s="61"/>
      <c r="C53" s="61"/>
      <c r="D53" s="61"/>
      <c r="E53" s="61"/>
      <c r="F53" s="61"/>
      <c r="G53" s="50"/>
      <c r="H53" s="51"/>
      <c r="I53" s="51"/>
      <c r="J53" s="24"/>
    </row>
    <row r="54" spans="1:10" x14ac:dyDescent="0.25">
      <c r="F54" s="53">
        <v>1369453.3</v>
      </c>
      <c r="G54" s="53">
        <v>1260319.8</v>
      </c>
    </row>
    <row r="55" spans="1:10" x14ac:dyDescent="0.25">
      <c r="F55" s="53">
        <f>F54-F51</f>
        <v>0</v>
      </c>
      <c r="G55" s="53">
        <f>G54-G51</f>
        <v>0</v>
      </c>
    </row>
  </sheetData>
  <mergeCells count="13">
    <mergeCell ref="A1:G1"/>
    <mergeCell ref="A3:I3"/>
    <mergeCell ref="A2:J2"/>
    <mergeCell ref="A51:B51"/>
    <mergeCell ref="A53:F53"/>
    <mergeCell ref="C4:C5"/>
    <mergeCell ref="J4:J5"/>
    <mergeCell ref="A4:A5"/>
    <mergeCell ref="B4:B5"/>
    <mergeCell ref="E4:G4"/>
    <mergeCell ref="H4:H5"/>
    <mergeCell ref="I4:I5"/>
    <mergeCell ref="D4:D5"/>
  </mergeCells>
  <pageMargins left="0.59055118110236227" right="0.59055118110236227" top="0.59055118110236227" bottom="0.59055118110236227" header="0.39370078740157483" footer="0.39370078740157483"/>
  <pageSetup paperSize="9" scale="64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H29"/>
  <sheetViews>
    <sheetView zoomScale="130" zoomScaleNormal="130" workbookViewId="0">
      <selection activeCell="A2" sqref="A2:H27"/>
    </sheetView>
  </sheetViews>
  <sheetFormatPr defaultRowHeight="15" x14ac:dyDescent="0.25"/>
  <cols>
    <col min="1" max="1" width="21.140625" style="6" customWidth="1"/>
    <col min="2" max="2" width="11.85546875" style="7" customWidth="1"/>
    <col min="3" max="3" width="13.85546875" style="7" customWidth="1"/>
    <col min="4" max="4" width="11.85546875" style="6" customWidth="1"/>
    <col min="5" max="5" width="12.5703125" style="6" customWidth="1"/>
    <col min="6" max="6" width="9" style="16" customWidth="1"/>
    <col min="7" max="7" width="8.42578125" style="6" customWidth="1"/>
    <col min="8" max="8" width="10.7109375" style="8" customWidth="1"/>
    <col min="9" max="16384" width="9.140625" style="6"/>
  </cols>
  <sheetData>
    <row r="2" spans="1:8" ht="31.5" customHeight="1" x14ac:dyDescent="0.25">
      <c r="A2" s="73" t="s">
        <v>120</v>
      </c>
      <c r="B2" s="73"/>
      <c r="C2" s="73"/>
      <c r="D2" s="73"/>
      <c r="E2" s="73"/>
      <c r="F2" s="73"/>
      <c r="G2" s="73"/>
      <c r="H2" s="73"/>
    </row>
    <row r="3" spans="1:8" x14ac:dyDescent="0.25">
      <c r="E3" s="17" t="s">
        <v>88</v>
      </c>
    </row>
    <row r="4" spans="1:8" ht="24.75" customHeight="1" x14ac:dyDescent="0.25">
      <c r="A4" s="76" t="s">
        <v>0</v>
      </c>
      <c r="B4" s="74" t="s">
        <v>122</v>
      </c>
      <c r="C4" s="80" t="s">
        <v>121</v>
      </c>
      <c r="D4" s="81"/>
      <c r="E4" s="82"/>
      <c r="F4" s="78" t="s">
        <v>115</v>
      </c>
      <c r="G4" s="78" t="s">
        <v>116</v>
      </c>
      <c r="H4" s="71" t="s">
        <v>87</v>
      </c>
    </row>
    <row r="5" spans="1:8" ht="69.75" customHeight="1" x14ac:dyDescent="0.25">
      <c r="A5" s="77"/>
      <c r="B5" s="75"/>
      <c r="C5" s="21" t="s">
        <v>114</v>
      </c>
      <c r="D5" s="13" t="s">
        <v>85</v>
      </c>
      <c r="E5" s="13" t="s">
        <v>86</v>
      </c>
      <c r="F5" s="83"/>
      <c r="G5" s="79"/>
      <c r="H5" s="72"/>
    </row>
    <row r="6" spans="1:8" x14ac:dyDescent="0.25">
      <c r="A6" s="1" t="s">
        <v>93</v>
      </c>
      <c r="B6" s="4">
        <v>662703.25</v>
      </c>
      <c r="C6" s="4">
        <v>989634.16</v>
      </c>
      <c r="D6" s="2">
        <v>671173.55</v>
      </c>
      <c r="E6" s="2">
        <v>606451.56000000006</v>
      </c>
      <c r="F6" s="14">
        <f>E6/C6</f>
        <v>0.61280378599703955</v>
      </c>
      <c r="G6" s="9">
        <f>E6/D6</f>
        <v>0.90356892043794035</v>
      </c>
      <c r="H6" s="11">
        <f>E6/B6</f>
        <v>0.9151178298884155</v>
      </c>
    </row>
    <row r="7" spans="1:8" ht="25.5" x14ac:dyDescent="0.25">
      <c r="A7" s="1" t="s">
        <v>94</v>
      </c>
      <c r="B7" s="4">
        <v>26109.93</v>
      </c>
      <c r="C7" s="4">
        <v>32438.3</v>
      </c>
      <c r="D7" s="2">
        <v>31344.39</v>
      </c>
      <c r="E7" s="2">
        <v>29699.759999999998</v>
      </c>
      <c r="F7" s="14">
        <f t="shared" ref="F7:F26" si="0">E7/C7</f>
        <v>0.9155769568688864</v>
      </c>
      <c r="G7" s="9">
        <f t="shared" ref="G7:G26" si="1">E7/D7</f>
        <v>0.94753032360814804</v>
      </c>
      <c r="H7" s="11">
        <f t="shared" ref="H7:H27" si="2">E7/B7</f>
        <v>1.137489070250284</v>
      </c>
    </row>
    <row r="8" spans="1:8" x14ac:dyDescent="0.25">
      <c r="A8" s="1" t="s">
        <v>95</v>
      </c>
      <c r="B8" s="4">
        <v>45309.51</v>
      </c>
      <c r="C8" s="4">
        <v>47475.45</v>
      </c>
      <c r="D8" s="2">
        <v>49048.160000000003</v>
      </c>
      <c r="E8" s="2">
        <v>48756.28</v>
      </c>
      <c r="F8" s="14">
        <f t="shared" si="0"/>
        <v>1.0269787858777537</v>
      </c>
      <c r="G8" s="9">
        <f t="shared" si="1"/>
        <v>0.99404911417676001</v>
      </c>
      <c r="H8" s="11">
        <f t="shared" si="2"/>
        <v>1.0760716679566829</v>
      </c>
    </row>
    <row r="9" spans="1:8" ht="38.25" x14ac:dyDescent="0.25">
      <c r="A9" s="1" t="s">
        <v>96</v>
      </c>
      <c r="B9" s="4">
        <v>1451.88</v>
      </c>
      <c r="C9" s="4">
        <v>3067.1</v>
      </c>
      <c r="D9" s="18">
        <v>5579.88</v>
      </c>
      <c r="E9" s="18">
        <v>5334.15</v>
      </c>
      <c r="F9" s="19">
        <f t="shared" si="0"/>
        <v>1.7391509895340875</v>
      </c>
      <c r="G9" s="20">
        <f t="shared" si="1"/>
        <v>0.9559614185251295</v>
      </c>
      <c r="H9" s="11">
        <f t="shared" si="2"/>
        <v>3.6739606579056114</v>
      </c>
    </row>
    <row r="10" spans="1:8" ht="29.25" customHeight="1" x14ac:dyDescent="0.25">
      <c r="A10" s="1" t="s">
        <v>97</v>
      </c>
      <c r="B10" s="4">
        <v>13730.13</v>
      </c>
      <c r="C10" s="4">
        <v>18465.53</v>
      </c>
      <c r="D10" s="18">
        <v>17077.11</v>
      </c>
      <c r="E10" s="18">
        <v>16544.34</v>
      </c>
      <c r="F10" s="19">
        <f t="shared" si="0"/>
        <v>0.89595803640621208</v>
      </c>
      <c r="G10" s="20">
        <f t="shared" si="1"/>
        <v>0.9688020982473029</v>
      </c>
      <c r="H10" s="11">
        <f t="shared" si="2"/>
        <v>1.2049660127034487</v>
      </c>
    </row>
    <row r="11" spans="1:8" x14ac:dyDescent="0.25">
      <c r="A11" s="1" t="s">
        <v>98</v>
      </c>
      <c r="B11" s="4">
        <v>21940.54</v>
      </c>
      <c r="C11" s="4">
        <v>19947.91</v>
      </c>
      <c r="D11" s="2">
        <v>19916.89</v>
      </c>
      <c r="E11" s="2">
        <v>19368.25</v>
      </c>
      <c r="F11" s="14">
        <f t="shared" si="0"/>
        <v>0.970941316659239</v>
      </c>
      <c r="G11" s="9">
        <f t="shared" si="1"/>
        <v>0.972453530646602</v>
      </c>
      <c r="H11" s="11">
        <f t="shared" si="2"/>
        <v>0.88276086185663616</v>
      </c>
    </row>
    <row r="12" spans="1:8" ht="25.5" x14ac:dyDescent="0.25">
      <c r="A12" s="1" t="s">
        <v>99</v>
      </c>
      <c r="B12" s="4">
        <v>8459.68</v>
      </c>
      <c r="C12" s="4">
        <v>9048.9699999999993</v>
      </c>
      <c r="D12" s="2">
        <v>9248.9699999999993</v>
      </c>
      <c r="E12" s="2">
        <v>8788.1200000000008</v>
      </c>
      <c r="F12" s="14">
        <f t="shared" si="0"/>
        <v>0.97117351477571501</v>
      </c>
      <c r="G12" s="9">
        <f t="shared" si="1"/>
        <v>0.95017283005567121</v>
      </c>
      <c r="H12" s="11">
        <f t="shared" si="2"/>
        <v>1.0388241635617423</v>
      </c>
    </row>
    <row r="13" spans="1:8" ht="25.5" x14ac:dyDescent="0.25">
      <c r="A13" s="1" t="s">
        <v>100</v>
      </c>
      <c r="B13" s="4">
        <v>16263.74</v>
      </c>
      <c r="C13" s="4">
        <v>12562.71</v>
      </c>
      <c r="D13" s="2">
        <v>17898.72</v>
      </c>
      <c r="E13" s="2">
        <v>17785.66</v>
      </c>
      <c r="F13" s="14">
        <f t="shared" si="0"/>
        <v>1.4157502640751878</v>
      </c>
      <c r="G13" s="9">
        <f t="shared" si="1"/>
        <v>0.9936833471890727</v>
      </c>
      <c r="H13" s="11">
        <f t="shared" si="2"/>
        <v>1.0935774920159815</v>
      </c>
    </row>
    <row r="14" spans="1:8" ht="25.5" x14ac:dyDescent="0.25">
      <c r="A14" s="1" t="s">
        <v>101</v>
      </c>
      <c r="B14" s="4">
        <v>88241.53</v>
      </c>
      <c r="C14" s="4">
        <v>42558.64</v>
      </c>
      <c r="D14" s="2">
        <v>76639.210000000006</v>
      </c>
      <c r="E14" s="2">
        <v>75420.25</v>
      </c>
      <c r="F14" s="14">
        <f t="shared" si="0"/>
        <v>1.7721489690460033</v>
      </c>
      <c r="G14" s="9">
        <f t="shared" si="1"/>
        <v>0.98409482561211148</v>
      </c>
      <c r="H14" s="11">
        <f t="shared" si="2"/>
        <v>0.85470242866369162</v>
      </c>
    </row>
    <row r="15" spans="1:8" ht="25.5" x14ac:dyDescent="0.25">
      <c r="A15" s="1" t="s">
        <v>102</v>
      </c>
      <c r="B15" s="4">
        <v>2738.36</v>
      </c>
      <c r="C15" s="4">
        <v>4906.55</v>
      </c>
      <c r="D15" s="2">
        <v>5006.55</v>
      </c>
      <c r="E15" s="2">
        <v>4973.04</v>
      </c>
      <c r="F15" s="14">
        <f t="shared" si="0"/>
        <v>1.0135512732979384</v>
      </c>
      <c r="G15" s="9">
        <f t="shared" si="1"/>
        <v>0.99330676813374474</v>
      </c>
      <c r="H15" s="11">
        <f t="shared" si="2"/>
        <v>1.8160650900539008</v>
      </c>
    </row>
    <row r="16" spans="1:8" ht="25.5" x14ac:dyDescent="0.25">
      <c r="A16" s="1" t="s">
        <v>103</v>
      </c>
      <c r="B16" s="4">
        <v>0</v>
      </c>
      <c r="C16" s="4">
        <v>60</v>
      </c>
      <c r="D16" s="2">
        <v>55</v>
      </c>
      <c r="E16" s="2">
        <v>55</v>
      </c>
      <c r="F16" s="14">
        <f t="shared" si="0"/>
        <v>0.91666666666666663</v>
      </c>
      <c r="G16" s="9">
        <f t="shared" si="1"/>
        <v>1</v>
      </c>
      <c r="H16" s="11" t="s">
        <v>91</v>
      </c>
    </row>
    <row r="17" spans="1:8" ht="29.25" customHeight="1" x14ac:dyDescent="0.25">
      <c r="A17" s="1" t="s">
        <v>104</v>
      </c>
      <c r="B17" s="4">
        <v>6373.85</v>
      </c>
      <c r="C17" s="4">
        <v>10007.379999999999</v>
      </c>
      <c r="D17" s="18">
        <v>12996.16</v>
      </c>
      <c r="E17" s="18">
        <v>7449.42</v>
      </c>
      <c r="F17" s="19">
        <f t="shared" si="0"/>
        <v>0.74439263823298407</v>
      </c>
      <c r="G17" s="20">
        <f t="shared" si="1"/>
        <v>0.573201622633147</v>
      </c>
      <c r="H17" s="11">
        <f t="shared" si="2"/>
        <v>1.1687473034351294</v>
      </c>
    </row>
    <row r="18" spans="1:8" ht="25.5" x14ac:dyDescent="0.25">
      <c r="A18" s="1" t="s">
        <v>105</v>
      </c>
      <c r="B18" s="4">
        <v>1920.4</v>
      </c>
      <c r="C18" s="4">
        <v>1346.78</v>
      </c>
      <c r="D18" s="2">
        <v>1346.78</v>
      </c>
      <c r="E18" s="2">
        <v>1346.78</v>
      </c>
      <c r="F18" s="14">
        <f t="shared" si="0"/>
        <v>1</v>
      </c>
      <c r="G18" s="9">
        <f>E18/D18</f>
        <v>1</v>
      </c>
      <c r="H18" s="11">
        <f t="shared" si="2"/>
        <v>0.70130181212247444</v>
      </c>
    </row>
    <row r="19" spans="1:8" ht="25.5" x14ac:dyDescent="0.25">
      <c r="A19" s="1" t="s">
        <v>106</v>
      </c>
      <c r="B19" s="4">
        <v>19987.66</v>
      </c>
      <c r="C19" s="4">
        <v>13096.46</v>
      </c>
      <c r="D19" s="2">
        <v>20171.38</v>
      </c>
      <c r="E19" s="2">
        <v>18883.330000000002</v>
      </c>
      <c r="F19" s="14">
        <f t="shared" si="0"/>
        <v>1.4418652063229302</v>
      </c>
      <c r="G19" s="9">
        <f t="shared" si="1"/>
        <v>0.93614467626905051</v>
      </c>
      <c r="H19" s="11">
        <f t="shared" si="2"/>
        <v>0.94474941038620841</v>
      </c>
    </row>
    <row r="20" spans="1:8" ht="25.5" x14ac:dyDescent="0.25">
      <c r="A20" s="1" t="s">
        <v>107</v>
      </c>
      <c r="B20" s="4">
        <v>158696.31</v>
      </c>
      <c r="C20" s="4">
        <v>181428.12</v>
      </c>
      <c r="D20" s="2">
        <v>212335.03</v>
      </c>
      <c r="E20" s="2">
        <v>204087</v>
      </c>
      <c r="F20" s="14">
        <f t="shared" si="0"/>
        <v>1.1248917753212677</v>
      </c>
      <c r="G20" s="9">
        <f t="shared" si="1"/>
        <v>0.96115558511471233</v>
      </c>
      <c r="H20" s="11">
        <f t="shared" si="2"/>
        <v>1.2860223404060245</v>
      </c>
    </row>
    <row r="21" spans="1:8" ht="25.5" x14ac:dyDescent="0.25">
      <c r="A21" s="1" t="s">
        <v>111</v>
      </c>
      <c r="B21" s="4">
        <v>0</v>
      </c>
      <c r="C21" s="4">
        <v>0</v>
      </c>
      <c r="D21" s="2">
        <v>197</v>
      </c>
      <c r="E21" s="2">
        <v>197</v>
      </c>
      <c r="F21" s="14" t="s">
        <v>91</v>
      </c>
      <c r="G21" s="9" t="s">
        <v>91</v>
      </c>
      <c r="H21" s="11" t="s">
        <v>91</v>
      </c>
    </row>
    <row r="22" spans="1:8" ht="25.5" x14ac:dyDescent="0.25">
      <c r="A22" s="1" t="s">
        <v>113</v>
      </c>
      <c r="B22" s="4">
        <v>2071.38</v>
      </c>
      <c r="C22" s="4">
        <v>2139.65</v>
      </c>
      <c r="D22" s="2">
        <v>2037.65</v>
      </c>
      <c r="E22" s="2">
        <v>2037.65</v>
      </c>
      <c r="F22" s="14">
        <f t="shared" si="0"/>
        <v>0.95232865188231719</v>
      </c>
      <c r="G22" s="9" t="s">
        <v>91</v>
      </c>
      <c r="H22" s="11">
        <f t="shared" si="2"/>
        <v>0.98371616989639754</v>
      </c>
    </row>
    <row r="23" spans="1:8" ht="25.5" x14ac:dyDescent="0.25">
      <c r="A23" s="1" t="s">
        <v>108</v>
      </c>
      <c r="B23" s="4">
        <v>13990.88</v>
      </c>
      <c r="C23" s="4">
        <v>23614.41</v>
      </c>
      <c r="D23" s="2">
        <v>16100.53</v>
      </c>
      <c r="E23" s="2">
        <v>13083.53</v>
      </c>
      <c r="F23" s="14">
        <f t="shared" si="0"/>
        <v>0.55404856610857522</v>
      </c>
      <c r="G23" s="9">
        <f t="shared" si="1"/>
        <v>0.81261486423117746</v>
      </c>
      <c r="H23" s="11">
        <f t="shared" si="2"/>
        <v>0.93514703864231563</v>
      </c>
    </row>
    <row r="24" spans="1:8" ht="19.5" customHeight="1" x14ac:dyDescent="0.25">
      <c r="A24" s="1" t="s">
        <v>109</v>
      </c>
      <c r="B24" s="4">
        <v>5137.18</v>
      </c>
      <c r="C24" s="4">
        <v>6743.95</v>
      </c>
      <c r="D24" s="2">
        <v>32629.63</v>
      </c>
      <c r="E24" s="2">
        <v>32629.63</v>
      </c>
      <c r="F24" s="14">
        <f t="shared" si="0"/>
        <v>4.8383558596964686</v>
      </c>
      <c r="G24" s="9">
        <f t="shared" si="1"/>
        <v>1</v>
      </c>
      <c r="H24" s="11">
        <f>E24/B24</f>
        <v>6.3516618066721433</v>
      </c>
    </row>
    <row r="25" spans="1:8" ht="25.5" x14ac:dyDescent="0.25">
      <c r="A25" s="1" t="s">
        <v>110</v>
      </c>
      <c r="B25" s="4">
        <v>100.41</v>
      </c>
      <c r="C25" s="4">
        <v>252.6</v>
      </c>
      <c r="D25" s="2">
        <v>108.5</v>
      </c>
      <c r="E25" s="2">
        <v>108.5</v>
      </c>
      <c r="F25" s="14">
        <f t="shared" si="0"/>
        <v>0.42953285827395093</v>
      </c>
      <c r="G25" s="9">
        <f t="shared" si="1"/>
        <v>1</v>
      </c>
      <c r="H25" s="11">
        <f t="shared" si="2"/>
        <v>1.0805696643760583</v>
      </c>
    </row>
    <row r="26" spans="1:8" ht="25.5" x14ac:dyDescent="0.25">
      <c r="A26" s="1" t="s">
        <v>92</v>
      </c>
      <c r="B26" s="4">
        <v>114932.41</v>
      </c>
      <c r="C26" s="4">
        <v>141692.04999999999</v>
      </c>
      <c r="D26" s="2">
        <v>168542.24</v>
      </c>
      <c r="E26" s="2">
        <v>147320.54999999999</v>
      </c>
      <c r="F26" s="14">
        <f t="shared" si="0"/>
        <v>1.0397234707240102</v>
      </c>
      <c r="G26" s="9">
        <f t="shared" si="1"/>
        <v>0.87408681645621888</v>
      </c>
      <c r="H26" s="11">
        <f t="shared" si="2"/>
        <v>1.2818016258425275</v>
      </c>
    </row>
    <row r="27" spans="1:8" x14ac:dyDescent="0.25">
      <c r="A27" s="3" t="s">
        <v>84</v>
      </c>
      <c r="B27" s="5">
        <f>B26+B25+B24+B23+B21+B20+B19+B18+B17+B16+B15+B14+B13+B12+B11+B10+B9+B8+B7+B6+B22</f>
        <v>1210159.0299999998</v>
      </c>
      <c r="C27" s="5">
        <f>C26+C25+C24+C23+C21+C20+C19+C18+C17+C16+C15+C14+C13+C12+C11+C10+C9+C8+C7+C6+C22</f>
        <v>1560486.72</v>
      </c>
      <c r="D27" s="5">
        <f>D26+D25+D24+D23+D21+D20+D19+D18+D17+D16+D15+D14+D13+D12+D11+D10+D9+D8+D7+D6+D22</f>
        <v>1369453.33</v>
      </c>
      <c r="E27" s="5">
        <f>E26+E25+E24+E23+E21+E20+E19+E18+E17+E16+E15+E14+E13+E12+E11+E10+E9+E8+E7+E6+E22</f>
        <v>1260319.7999999998</v>
      </c>
      <c r="F27" s="15">
        <f>E27/C27</f>
        <v>0.80764532235173381</v>
      </c>
      <c r="G27" s="10">
        <f>E27/D27</f>
        <v>0.92030868989160786</v>
      </c>
      <c r="H27" s="12">
        <f t="shared" si="2"/>
        <v>1.0414497340899072</v>
      </c>
    </row>
    <row r="29" spans="1:8" x14ac:dyDescent="0.25">
      <c r="E29" s="6">
        <f>E26/E27</f>
        <v>0.11689140327716824</v>
      </c>
    </row>
  </sheetData>
  <mergeCells count="7">
    <mergeCell ref="H4:H5"/>
    <mergeCell ref="A2:H2"/>
    <mergeCell ref="B4:B5"/>
    <mergeCell ref="A4:A5"/>
    <mergeCell ref="G4:G5"/>
    <mergeCell ref="C4:E4"/>
    <mergeCell ref="F4:F5"/>
  </mergeCells>
  <pageMargins left="0.70866141732283472" right="0" top="0.55118110236220474" bottom="0.35433070866141736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Вовк Нина Николаевна</cp:lastModifiedBy>
  <cp:lastPrinted>2024-02-15T08:42:05Z</cp:lastPrinted>
  <dcterms:created xsi:type="dcterms:W3CDTF">2021-08-09T12:42:00Z</dcterms:created>
  <dcterms:modified xsi:type="dcterms:W3CDTF">2024-02-15T10:20:49Z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