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codeName="ЭтаКнига" defaultThemeVersion="124226"/>
  <xr:revisionPtr revIDLastSave="0" documentId="13_ncr:1_{933DBF5E-E8C9-43EE-BB22-E6CA248C1456}" xr6:coauthVersionLast="47" xr6:coauthVersionMax="47" xr10:uidLastSave="{00000000-0000-0000-0000-000000000000}"/>
  <bookViews>
    <workbookView xWindow="-120" yWindow="-120" windowWidth="28095" windowHeight="16440" tabRatio="879" xr2:uid="{00000000-000D-0000-FFFF-FFFF00000000}"/>
  </bookViews>
  <sheets>
    <sheet name="прил.1 (нал., ненал.)" sheetId="1" r:id="rId1"/>
  </sheets>
  <definedNames>
    <definedName name="_xlnm.Print_Titles" localSheetId="0">'прил.1 (нал., ненал.)'!$7:$7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H44" i="1"/>
  <c r="H43" i="1"/>
  <c r="H42" i="1"/>
  <c r="H41" i="1"/>
  <c r="H40" i="1"/>
  <c r="H38" i="1"/>
  <c r="H37" i="1" s="1"/>
  <c r="H36" i="1"/>
  <c r="H35" i="1"/>
  <c r="H34" i="1" s="1"/>
  <c r="H33" i="1"/>
  <c r="H32" i="1"/>
  <c r="H30" i="1"/>
  <c r="H29" i="1"/>
  <c r="H28" i="1"/>
  <c r="H27" i="1"/>
  <c r="H24" i="1" s="1"/>
  <c r="H26" i="1"/>
  <c r="H25" i="1"/>
  <c r="H21" i="1"/>
  <c r="H20" i="1"/>
  <c r="H19" i="1"/>
  <c r="H18" i="1"/>
  <c r="H17" i="1"/>
  <c r="H16" i="1" s="1"/>
  <c r="H15" i="1"/>
  <c r="H14" i="1"/>
  <c r="H13" i="1" s="1"/>
  <c r="H12" i="1"/>
  <c r="H11" i="1"/>
  <c r="H10" i="1"/>
  <c r="H9" i="1"/>
  <c r="D41" i="1"/>
  <c r="F41" i="1" s="1"/>
  <c r="D44" i="1"/>
  <c r="F44" i="1" s="1"/>
  <c r="E45" i="1"/>
  <c r="H8" i="1" l="1"/>
  <c r="H31" i="1"/>
  <c r="H39" i="1"/>
  <c r="H23" i="1"/>
  <c r="H22" i="1" s="1"/>
  <c r="H45" i="1" s="1"/>
  <c r="L25" i="1"/>
  <c r="F42" i="1" l="1"/>
  <c r="D39" i="1"/>
  <c r="K25" i="1"/>
  <c r="N25" i="1" s="1"/>
  <c r="M18" i="1"/>
  <c r="K18" i="1"/>
  <c r="K14" i="1"/>
  <c r="M14" i="1" s="1"/>
  <c r="N14" i="1" s="1"/>
  <c r="L10" i="1"/>
  <c r="N10" i="1" s="1"/>
  <c r="F10" i="1"/>
  <c r="N18" i="1" l="1"/>
  <c r="F21" i="1"/>
  <c r="F20" i="1"/>
  <c r="F19" i="1"/>
  <c r="F18" i="1"/>
  <c r="F17" i="1"/>
  <c r="F15" i="1"/>
  <c r="F14" i="1"/>
  <c r="F12" i="1"/>
  <c r="D24" i="1"/>
  <c r="F28" i="1"/>
  <c r="D13" i="1"/>
  <c r="D16" i="1"/>
  <c r="F36" i="1"/>
  <c r="F35" i="1"/>
  <c r="D34" i="1"/>
  <c r="F33" i="1"/>
  <c r="F34" i="1" l="1"/>
  <c r="D31" i="1"/>
  <c r="F32" i="1"/>
  <c r="D29" i="1"/>
  <c r="F27" i="1"/>
  <c r="F26" i="1"/>
  <c r="F25" i="1"/>
  <c r="D9" i="1"/>
  <c r="F9" i="1"/>
  <c r="D11" i="1"/>
  <c r="F11" i="1"/>
  <c r="F30" i="1"/>
  <c r="D37" i="1"/>
  <c r="F38" i="1"/>
  <c r="F40" i="1"/>
  <c r="F43" i="1"/>
  <c r="F39" i="1" l="1"/>
  <c r="F22" i="1" s="1"/>
  <c r="F45" i="1" s="1"/>
  <c r="F37" i="1"/>
  <c r="F29" i="1"/>
  <c r="F31" i="1"/>
  <c r="F24" i="1"/>
  <c r="F13" i="1"/>
  <c r="D8" i="1"/>
  <c r="D23" i="1"/>
  <c r="D22" i="1" s="1"/>
  <c r="F16" i="1"/>
  <c r="F23" i="1" l="1"/>
  <c r="D45" i="1"/>
  <c r="F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D44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 xml:space="preserve">
242,1 средства граждан</t>
        </r>
      </text>
    </comment>
  </commentList>
</comments>
</file>

<file path=xl/sharedStrings.xml><?xml version="1.0" encoding="utf-8"?>
<sst xmlns="http://schemas.openxmlformats.org/spreadsheetml/2006/main" count="101" uniqueCount="97">
  <si>
    <t>Приложение № 1</t>
  </si>
  <si>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</si>
  <si>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</si>
  <si>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</si>
  <si>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</si>
  <si>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</si>
  <si>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</si>
  <si>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</si>
  <si>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</si>
  <si>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</si>
  <si>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</si>
  <si>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</si>
  <si>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</si>
  <si>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</si>
  <si>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</si>
  <si>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</si>
  <si>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</si>
  <si>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</si>
  <si>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</si>
  <si>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</si>
  <si>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</si>
  <si>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</si>
  <si>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</si>
  <si>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</si>
  <si>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</si>
  <si>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</si>
  <si>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</si>
  <si>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</si>
  <si>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</si>
  <si>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</si>
  <si>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</si>
  <si>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</si>
  <si>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</si>
  <si>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</si>
  <si>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</si>
  <si>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</si>
  <si>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</si>
  <si>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</si>
  <si>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</si>
  <si>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</si>
  <si>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</si>
  <si>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</si>
  <si>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</si>
  <si>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</si>
  <si>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</si>
  <si>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000 1 13 00000 00 0000 000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</si>
  <si>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</si>
  <si>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</si>
  <si>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</si>
  <si>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</si>
  <si>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</si>
  <si>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</si>
  <si>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</si>
  <si>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</si>
  <si>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</si>
  <si>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</si>
  <si>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</si>
  <si>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</si>
  <si>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</si>
  <si>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</si>
  <si>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</si>
  <si>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</si>
  <si>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</si>
  <si>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</si>
  <si>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</si>
  <si>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</si>
  <si>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</si>
  <si>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</si>
  <si>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</si>
  <si>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</si>
  <si>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</si>
  <si>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</si>
  <si>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</si>
  <si>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</si>
  <si>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</si>
  <si>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</si>
  <si>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</si>
  <si>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</si>
  <si>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</si>
  <si>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</si>
  <si>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 xml:space="preserve"> Светлогорского городского округа </t>
  </si>
  <si>
    <t xml:space="preserve">к решению окружного Совета депутатов </t>
  </si>
  <si>
    <t>ФОТ</t>
  </si>
  <si>
    <t>вычеты</t>
  </si>
  <si>
    <t>контингент</t>
  </si>
  <si>
    <t>сумма_2019</t>
  </si>
  <si>
    <t>И_дефлятора</t>
  </si>
  <si>
    <t>⅀</t>
  </si>
  <si>
    <t>отм. ЕНВД</t>
  </si>
  <si>
    <r>
      <t>⅀</t>
    </r>
    <r>
      <rPr>
        <vertAlign val="subscript"/>
        <sz val="14"/>
        <rFont val="Times New Roman"/>
        <family val="1"/>
        <charset val="204"/>
      </rPr>
      <t>налога в бюджет</t>
    </r>
  </si>
  <si>
    <r>
      <t>⅀</t>
    </r>
    <r>
      <rPr>
        <vertAlign val="subscript"/>
        <sz val="12"/>
        <rFont val="Times New Roman"/>
        <family val="1"/>
        <charset val="204"/>
      </rPr>
      <t>налога в бюджет</t>
    </r>
  </si>
  <si>
    <t>Кз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</si>
  <si>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</si>
  <si>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</si>
  <si>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2022 год</t>
  </si>
  <si>
    <t>Доходы от слачи в аренду имущества, составляющего казну городских округов (за исключением земельных участков)</t>
  </si>
  <si>
    <r>
      <t>от "20 " декабря 2021г.  №97</t>
    </r>
    <r>
      <rPr>
        <u/>
        <sz val="12"/>
        <rFont val="Times New Roman"/>
        <family val="1"/>
        <charset val="20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</si>
</sst>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Fill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/>
    <xf numFmtId="0" fontId="9" fillId="0" borderId="1" xfId="0" applyNumberFormat="1" applyFont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/>
    <xf numFmtId="164" fontId="2" fillId="0" borderId="0" xfId="0" applyNumberFormat="1" applyFont="1"/>
    <xf numFmtId="164" fontId="1" fillId="0" borderId="0" xfId="0" applyNumberFormat="1" applyFont="1"/>
    <xf numFmtId="164" fontId="9" fillId="0" borderId="0" xfId="0" applyNumberFormat="1" applyFont="1"/>
    <xf numFmtId="9" fontId="2" fillId="0" borderId="0" xfId="0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5" fontId="2" fillId="0" borderId="0" xfId="0" applyNumberFormat="1" applyFont="1"/>
    <xf numFmtId="164" fontId="2" fillId="2" borderId="0" xfId="0" applyNumberFormat="1" applyFont="1" applyFill="1"/>
    <xf numFmtId="164" fontId="2" fillId="3" borderId="0" xfId="0" applyNumberFormat="1" applyFont="1" applyFill="1"/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2" fillId="4" borderId="0" xfId="0" applyNumberFormat="1" applyFont="1" applyFill="1"/>
    <xf numFmtId="4" fontId="2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164" fontId="14" fillId="0" borderId="0" xfId="0" applyNumberFormat="1" applyFont="1"/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48"/>
  <sheetViews>
    <sheetView tabSelected="1" topLeftCell="A34" zoomScale="106" zoomScaleNormal="106" workbookViewId="0">
      <selection activeCell="R14" sqref="R14"/>
    </sheetView>
  </sheetViews>
  <sheetFormatPr defaultRowHeight="15.75" x14ac:dyDescent="0.25"/>
  <cols>
    <col min="1" max="1" width="32.140625" style="3" customWidth="1"/>
    <col min="2" max="2" width="63.7109375" style="3" customWidth="1"/>
    <col min="3" max="3" width="4.28515625" style="13" hidden="1" customWidth="1"/>
    <col min="4" max="4" width="15.5703125" style="15" hidden="1" customWidth="1"/>
    <col min="5" max="5" width="13.28515625" style="21" hidden="1" customWidth="1"/>
    <col min="6" max="6" width="15.5703125" style="15" hidden="1" customWidth="1"/>
    <col min="7" max="7" width="13.28515625" style="21" hidden="1" customWidth="1"/>
    <col min="8" max="8" width="15.5703125" style="15" customWidth="1"/>
    <col min="9" max="9" width="13.140625" style="67" hidden="1" customWidth="1"/>
    <col min="10" max="10" width="10.5703125" style="67" hidden="1" customWidth="1"/>
    <col min="11" max="11" width="10.7109375" style="3" hidden="1" customWidth="1"/>
    <col min="12" max="12" width="11.42578125" style="3" hidden="1" customWidth="1"/>
    <col min="13" max="13" width="12.140625" style="3" hidden="1" customWidth="1"/>
    <col min="14" max="14" width="14.28515625" style="3" hidden="1" customWidth="1"/>
    <col min="15" max="15" width="9.140625" style="3" hidden="1" customWidth="1"/>
    <col min="16" max="17" width="9.140625" style="3" customWidth="1"/>
    <col min="18" max="16384" width="9.140625" style="3"/>
  </cols>
  <sheetData>
    <row r="1" spans="1:15" x14ac:dyDescent="0.25">
      <c r="A1" s="82" t="s">
        <v>0</v>
      </c>
      <c r="B1" s="82"/>
      <c r="C1" s="83"/>
      <c r="D1" s="83"/>
      <c r="E1" s="83"/>
      <c r="F1" s="83"/>
      <c r="G1" s="3"/>
      <c r="H1" s="3"/>
    </row>
    <row r="2" spans="1:15" x14ac:dyDescent="0.25">
      <c r="A2" s="82" t="s">
        <v>81</v>
      </c>
      <c r="B2" s="82"/>
      <c r="C2" s="83"/>
      <c r="D2" s="83"/>
      <c r="E2" s="83"/>
      <c r="F2" s="83"/>
      <c r="G2" s="3"/>
      <c r="H2" s="3"/>
    </row>
    <row r="3" spans="1:15" ht="15.75" customHeight="1" x14ac:dyDescent="0.25">
      <c r="A3" s="82" t="s">
        <v>80</v>
      </c>
      <c r="B3" s="82"/>
      <c r="C3" s="83"/>
      <c r="D3" s="83"/>
      <c r="E3" s="83"/>
      <c r="F3" s="83"/>
      <c r="G3" s="3"/>
      <c r="H3" s="3"/>
    </row>
    <row r="4" spans="1:15" ht="15.75" customHeight="1" x14ac:dyDescent="0.25">
      <c r="A4" s="82" t="s">
        <v>96</v>
      </c>
      <c r="B4" s="82"/>
      <c r="C4" s="83"/>
      <c r="D4" s="83"/>
      <c r="E4" s="83"/>
      <c r="F4" s="83"/>
      <c r="G4" s="3"/>
      <c r="H4" s="3"/>
    </row>
    <row r="5" spans="1:15" ht="51.75" customHeight="1" x14ac:dyDescent="0.3">
      <c r="A5" s="84" t="s">
        <v>94</v>
      </c>
      <c r="B5" s="84"/>
      <c r="C5" s="83"/>
      <c r="D5" s="83"/>
      <c r="E5" s="83"/>
      <c r="F5" s="83"/>
      <c r="G5" s="3"/>
      <c r="H5" s="3"/>
    </row>
    <row r="6" spans="1:15" x14ac:dyDescent="0.25">
      <c r="F6" s="25"/>
      <c r="H6" s="25"/>
    </row>
    <row r="7" spans="1:15" ht="31.5" x14ac:dyDescent="0.25">
      <c r="A7" s="2" t="s">
        <v>23</v>
      </c>
      <c r="B7" s="1" t="s">
        <v>1</v>
      </c>
      <c r="D7" s="2" t="s">
        <v>2</v>
      </c>
      <c r="E7" s="24" t="s">
        <v>27</v>
      </c>
      <c r="F7" s="26" t="s">
        <v>2</v>
      </c>
      <c r="G7" s="24" t="s">
        <v>27</v>
      </c>
      <c r="H7" s="26" t="s">
        <v>2</v>
      </c>
    </row>
    <row r="8" spans="1:15" ht="30.75" customHeight="1" x14ac:dyDescent="0.25">
      <c r="A8" s="11"/>
      <c r="B8" s="65" t="s">
        <v>3</v>
      </c>
      <c r="C8" s="64"/>
      <c r="D8" s="56">
        <f>D9+D11+D13+D16+D21</f>
        <v>305174.2</v>
      </c>
      <c r="E8" s="55"/>
      <c r="F8" s="56">
        <f>F9+F13+F21+F11+F16</f>
        <v>316246.2</v>
      </c>
      <c r="G8" s="55"/>
      <c r="H8" s="56">
        <f>H9+H13+H21+H11+H16</f>
        <v>322130.54000000004</v>
      </c>
    </row>
    <row r="9" spans="1:15" ht="22.5" customHeight="1" x14ac:dyDescent="0.35">
      <c r="A9" s="31" t="s">
        <v>4</v>
      </c>
      <c r="B9" s="32" t="s">
        <v>36</v>
      </c>
      <c r="C9" s="33"/>
      <c r="D9" s="53">
        <f>D10</f>
        <v>144500</v>
      </c>
      <c r="E9" s="57"/>
      <c r="F9" s="53">
        <f>F10</f>
        <v>149500</v>
      </c>
      <c r="G9" s="57"/>
      <c r="H9" s="53">
        <f>H10</f>
        <v>149500</v>
      </c>
      <c r="I9" s="71" t="s">
        <v>82</v>
      </c>
      <c r="J9" s="71" t="s">
        <v>83</v>
      </c>
      <c r="K9" s="72"/>
      <c r="L9" s="72" t="s">
        <v>84</v>
      </c>
      <c r="M9" s="72"/>
      <c r="N9" s="76" t="s">
        <v>90</v>
      </c>
    </row>
    <row r="10" spans="1:15" x14ac:dyDescent="0.25">
      <c r="A10" s="12" t="s">
        <v>5</v>
      </c>
      <c r="B10" s="10" t="s">
        <v>76</v>
      </c>
      <c r="C10" s="17">
        <v>0.36</v>
      </c>
      <c r="D10" s="79">
        <v>144500</v>
      </c>
      <c r="E10" s="54">
        <v>5000</v>
      </c>
      <c r="F10" s="20">
        <f>D10+E10</f>
        <v>149500</v>
      </c>
      <c r="G10" s="54"/>
      <c r="H10" s="20">
        <f>F10+G10</f>
        <v>149500</v>
      </c>
      <c r="I10" s="81">
        <v>2579598</v>
      </c>
      <c r="J10" s="67">
        <v>50460</v>
      </c>
      <c r="K10" s="70">
        <v>0.13</v>
      </c>
      <c r="L10" s="75">
        <f>SUM(I10-J10)*K10</f>
        <v>328787.94</v>
      </c>
      <c r="M10" s="70">
        <v>0.33</v>
      </c>
      <c r="N10" s="74">
        <f>L10*M10</f>
        <v>108500.0202</v>
      </c>
    </row>
    <row r="11" spans="1:15" ht="48.75" customHeight="1" x14ac:dyDescent="0.25">
      <c r="A11" s="36" t="s">
        <v>42</v>
      </c>
      <c r="B11" s="39" t="s">
        <v>41</v>
      </c>
      <c r="C11" s="38"/>
      <c r="D11" s="80">
        <f>D12</f>
        <v>7004.2</v>
      </c>
      <c r="E11" s="52"/>
      <c r="F11" s="53">
        <f>F12</f>
        <v>7004.2</v>
      </c>
      <c r="G11" s="52"/>
      <c r="H11" s="53">
        <f>H12</f>
        <v>7004.2</v>
      </c>
    </row>
    <row r="12" spans="1:15" ht="65.25" customHeight="1" x14ac:dyDescent="0.25">
      <c r="A12" s="12" t="s">
        <v>44</v>
      </c>
      <c r="B12" s="10" t="s">
        <v>43</v>
      </c>
      <c r="C12" s="14"/>
      <c r="D12" s="79">
        <v>7004.2</v>
      </c>
      <c r="E12" s="54"/>
      <c r="F12" s="20">
        <f>D12+E12</f>
        <v>7004.2</v>
      </c>
      <c r="G12" s="54"/>
      <c r="H12" s="20">
        <f>F12+G12</f>
        <v>7004.2</v>
      </c>
    </row>
    <row r="13" spans="1:15" ht="15.75" customHeight="1" x14ac:dyDescent="0.35">
      <c r="A13" s="40" t="s">
        <v>6</v>
      </c>
      <c r="B13" s="39" t="s">
        <v>7</v>
      </c>
      <c r="C13" s="33"/>
      <c r="D13" s="53">
        <f>SUM(D14:D15)</f>
        <v>55790</v>
      </c>
      <c r="E13" s="57"/>
      <c r="F13" s="53">
        <f>SUM(F14:F15)</f>
        <v>56162</v>
      </c>
      <c r="G13" s="57"/>
      <c r="H13" s="53">
        <f>SUM(H14:H15)</f>
        <v>56162</v>
      </c>
      <c r="I13" s="14" t="s">
        <v>85</v>
      </c>
      <c r="J13" s="14" t="s">
        <v>86</v>
      </c>
      <c r="K13" s="72" t="s">
        <v>87</v>
      </c>
      <c r="L13" s="13" t="s">
        <v>88</v>
      </c>
      <c r="M13" s="72" t="s">
        <v>87</v>
      </c>
      <c r="N13" s="77" t="s">
        <v>89</v>
      </c>
      <c r="O13" s="13"/>
    </row>
    <row r="14" spans="1:15" ht="33.75" customHeight="1" x14ac:dyDescent="0.25">
      <c r="A14" s="12" t="s">
        <v>77</v>
      </c>
      <c r="B14" s="10" t="s">
        <v>71</v>
      </c>
      <c r="C14" s="17">
        <v>0.25</v>
      </c>
      <c r="D14" s="20">
        <v>46040</v>
      </c>
      <c r="E14" s="22">
        <v>372</v>
      </c>
      <c r="F14" s="20">
        <f>D14+E14</f>
        <v>46412</v>
      </c>
      <c r="G14" s="22"/>
      <c r="H14" s="20">
        <f>F14+G14</f>
        <v>46412</v>
      </c>
      <c r="I14" s="67">
        <v>104000</v>
      </c>
      <c r="J14" s="73">
        <v>1.038</v>
      </c>
      <c r="K14" s="67">
        <f>I14*J14</f>
        <v>107952</v>
      </c>
      <c r="L14" s="73">
        <v>1.0449999999999999</v>
      </c>
      <c r="M14" s="75">
        <f>K14*L14</f>
        <v>112809.84</v>
      </c>
      <c r="N14" s="74">
        <f>M14*C14</f>
        <v>28202.46</v>
      </c>
    </row>
    <row r="15" spans="1:15" ht="31.5" customHeight="1" x14ac:dyDescent="0.25">
      <c r="A15" s="10" t="s">
        <v>37</v>
      </c>
      <c r="B15" s="10" t="s">
        <v>38</v>
      </c>
      <c r="C15" s="16"/>
      <c r="D15" s="20">
        <v>9750</v>
      </c>
      <c r="E15" s="58"/>
      <c r="F15" s="20">
        <f t="shared" ref="F15:F21" si="0">D15+E15</f>
        <v>9750</v>
      </c>
      <c r="G15" s="58"/>
      <c r="H15" s="20">
        <f t="shared" ref="H15:H21" si="1">F15+G15</f>
        <v>9750</v>
      </c>
      <c r="I15" s="67">
        <v>8539</v>
      </c>
      <c r="N15" s="74">
        <v>10539</v>
      </c>
    </row>
    <row r="16" spans="1:15" s="29" customFormat="1" x14ac:dyDescent="0.25">
      <c r="A16" s="39" t="s">
        <v>33</v>
      </c>
      <c r="B16" s="39" t="s">
        <v>32</v>
      </c>
      <c r="C16" s="41"/>
      <c r="D16" s="53">
        <f>D17+D18+D19+D20</f>
        <v>93400</v>
      </c>
      <c r="E16" s="59"/>
      <c r="F16" s="53">
        <f>F17+F18+F19+F20</f>
        <v>99100</v>
      </c>
      <c r="G16" s="59"/>
      <c r="H16" s="53">
        <f>H17+H18+H19+H20</f>
        <v>104984.34</v>
      </c>
      <c r="I16" s="68"/>
      <c r="J16" s="68"/>
    </row>
    <row r="17" spans="1:14" ht="51.75" customHeight="1" x14ac:dyDescent="0.25">
      <c r="A17" s="10" t="s">
        <v>46</v>
      </c>
      <c r="B17" s="10" t="s">
        <v>47</v>
      </c>
      <c r="C17" s="44"/>
      <c r="D17" s="49">
        <v>24500</v>
      </c>
      <c r="E17" s="60"/>
      <c r="F17" s="20">
        <f t="shared" si="0"/>
        <v>24500</v>
      </c>
      <c r="G17" s="60"/>
      <c r="H17" s="20">
        <f t="shared" ref="H17:H23" si="2">F17+G17</f>
        <v>24500</v>
      </c>
      <c r="I17" s="67">
        <v>18165</v>
      </c>
      <c r="N17" s="74">
        <v>18165</v>
      </c>
    </row>
    <row r="18" spans="1:14" ht="31.5" customHeight="1" x14ac:dyDescent="0.25">
      <c r="A18" s="10" t="s">
        <v>34</v>
      </c>
      <c r="B18" s="10" t="s">
        <v>35</v>
      </c>
      <c r="C18" s="18">
        <v>0.25</v>
      </c>
      <c r="D18" s="20">
        <v>19280</v>
      </c>
      <c r="E18" s="23">
        <v>1500</v>
      </c>
      <c r="F18" s="20">
        <f t="shared" si="0"/>
        <v>20780</v>
      </c>
      <c r="G18" s="23"/>
      <c r="H18" s="20">
        <f t="shared" si="2"/>
        <v>20780</v>
      </c>
      <c r="I18" s="67">
        <v>60255</v>
      </c>
      <c r="J18" s="73">
        <v>0.2</v>
      </c>
      <c r="K18" s="67">
        <f>I18*J18</f>
        <v>12051</v>
      </c>
      <c r="L18" s="70">
        <v>0.05</v>
      </c>
      <c r="M18" s="78">
        <f>I18*L18</f>
        <v>3012.75</v>
      </c>
      <c r="N18" s="74">
        <f>K18+M18</f>
        <v>15063.75</v>
      </c>
    </row>
    <row r="19" spans="1:14" ht="31.5" x14ac:dyDescent="0.25">
      <c r="A19" s="10" t="s">
        <v>49</v>
      </c>
      <c r="B19" s="10" t="s">
        <v>48</v>
      </c>
      <c r="C19" s="42"/>
      <c r="D19" s="20">
        <v>42400</v>
      </c>
      <c r="E19" s="43">
        <v>4200</v>
      </c>
      <c r="F19" s="20">
        <f>D19+E19</f>
        <v>46600</v>
      </c>
      <c r="G19" s="43">
        <v>5884.34</v>
      </c>
      <c r="H19" s="20">
        <f>F19+G19</f>
        <v>52484.34</v>
      </c>
      <c r="I19" s="67">
        <v>27408</v>
      </c>
      <c r="N19" s="74">
        <v>27408</v>
      </c>
    </row>
    <row r="20" spans="1:14" ht="31.5" customHeight="1" x14ac:dyDescent="0.25">
      <c r="A20" s="10" t="s">
        <v>50</v>
      </c>
      <c r="B20" s="10" t="s">
        <v>51</v>
      </c>
      <c r="C20" s="42"/>
      <c r="D20" s="20">
        <v>7220</v>
      </c>
      <c r="E20" s="43"/>
      <c r="F20" s="20">
        <f t="shared" si="0"/>
        <v>7220</v>
      </c>
      <c r="G20" s="43"/>
      <c r="H20" s="20">
        <f t="shared" ref="H20:H26" si="3">F20+G20</f>
        <v>7220</v>
      </c>
      <c r="I20" s="67">
        <v>5756</v>
      </c>
      <c r="N20" s="74">
        <v>5756</v>
      </c>
    </row>
    <row r="21" spans="1:14" s="33" customFormat="1" ht="21.75" customHeight="1" x14ac:dyDescent="0.2">
      <c r="A21" s="39" t="s">
        <v>8</v>
      </c>
      <c r="B21" s="39" t="s">
        <v>9</v>
      </c>
      <c r="C21" s="45"/>
      <c r="D21" s="50">
        <v>4480</v>
      </c>
      <c r="E21" s="51"/>
      <c r="F21" s="50">
        <f t="shared" si="0"/>
        <v>4480</v>
      </c>
      <c r="G21" s="51"/>
      <c r="H21" s="50">
        <f t="shared" si="3"/>
        <v>4480</v>
      </c>
      <c r="I21" s="69"/>
      <c r="J21" s="69"/>
    </row>
    <row r="22" spans="1:14" ht="37.5" customHeight="1" x14ac:dyDescent="0.25">
      <c r="A22" s="12"/>
      <c r="B22" s="63" t="s">
        <v>10</v>
      </c>
      <c r="C22" s="64"/>
      <c r="D22" s="53">
        <f>D23+D34+D37+D39+D43+D44+D42</f>
        <v>261483.66999999998</v>
      </c>
      <c r="E22" s="54"/>
      <c r="F22" s="53">
        <f>F23+F34+F37+F39+F43+F44+F42</f>
        <v>299216.27</v>
      </c>
      <c r="G22" s="54"/>
      <c r="H22" s="53">
        <f>H23+H34+H37+H39+H43+H44+H42</f>
        <v>299216.27</v>
      </c>
    </row>
    <row r="23" spans="1:14" s="33" customFormat="1" ht="57" x14ac:dyDescent="0.2">
      <c r="A23" s="39" t="s">
        <v>52</v>
      </c>
      <c r="B23" s="48" t="s">
        <v>53</v>
      </c>
      <c r="D23" s="50">
        <f>D24+D29+D31</f>
        <v>113982</v>
      </c>
      <c r="E23" s="57"/>
      <c r="F23" s="50">
        <f>F24+F29+F31</f>
        <v>118299</v>
      </c>
      <c r="G23" s="57"/>
      <c r="H23" s="50">
        <f>H24+H29+H31</f>
        <v>118299</v>
      </c>
      <c r="I23" s="69"/>
      <c r="J23" s="69"/>
    </row>
    <row r="24" spans="1:14" s="33" customFormat="1" ht="99.75" x14ac:dyDescent="0.2">
      <c r="A24" s="39" t="s">
        <v>59</v>
      </c>
      <c r="B24" s="48" t="s">
        <v>60</v>
      </c>
      <c r="D24" s="46">
        <f>D25+D27+D28</f>
        <v>110053</v>
      </c>
      <c r="E24" s="61"/>
      <c r="F24" s="46">
        <f>F25+F27+F28</f>
        <v>114053</v>
      </c>
      <c r="G24" s="61"/>
      <c r="H24" s="46">
        <f>H25+H27+H28</f>
        <v>114053</v>
      </c>
      <c r="I24" s="69"/>
      <c r="J24" s="69"/>
      <c r="L24" s="33" t="s">
        <v>91</v>
      </c>
    </row>
    <row r="25" spans="1:14" ht="78" customHeight="1" x14ac:dyDescent="0.25">
      <c r="A25" s="10" t="s">
        <v>78</v>
      </c>
      <c r="B25" s="7" t="s">
        <v>54</v>
      </c>
      <c r="D25" s="62">
        <v>109000</v>
      </c>
      <c r="E25" s="54">
        <v>4000</v>
      </c>
      <c r="F25" s="20">
        <f t="shared" ref="F25:F28" si="4">D25+E25</f>
        <v>113000</v>
      </c>
      <c r="G25" s="54"/>
      <c r="H25" s="20">
        <f t="shared" ref="H25:H28" si="5">F25+G25</f>
        <v>113000</v>
      </c>
      <c r="I25" s="67">
        <v>118506</v>
      </c>
      <c r="J25" s="73">
        <v>0.8</v>
      </c>
      <c r="K25" s="67">
        <f>I25*J25</f>
        <v>94804.800000000003</v>
      </c>
      <c r="L25" s="3">
        <f>19421.2-11226</f>
        <v>8195.2000000000007</v>
      </c>
      <c r="N25" s="67">
        <f>L25+K25</f>
        <v>103000</v>
      </c>
    </row>
    <row r="26" spans="1:14" ht="80.25" hidden="1" customHeight="1" x14ac:dyDescent="0.25">
      <c r="A26" s="10" t="s">
        <v>40</v>
      </c>
      <c r="B26" s="10" t="s">
        <v>28</v>
      </c>
      <c r="D26" s="20"/>
      <c r="E26" s="54"/>
      <c r="F26" s="20">
        <f t="shared" si="4"/>
        <v>0</v>
      </c>
      <c r="G26" s="54"/>
      <c r="H26" s="20">
        <f t="shared" si="5"/>
        <v>0</v>
      </c>
    </row>
    <row r="27" spans="1:14" ht="81.75" hidden="1" customHeight="1" x14ac:dyDescent="0.25">
      <c r="A27" s="10" t="s">
        <v>55</v>
      </c>
      <c r="B27" s="10" t="s">
        <v>56</v>
      </c>
      <c r="D27" s="20"/>
      <c r="E27" s="54"/>
      <c r="F27" s="20">
        <f t="shared" si="4"/>
        <v>0</v>
      </c>
      <c r="G27" s="54"/>
      <c r="H27" s="20">
        <f t="shared" si="5"/>
        <v>0</v>
      </c>
    </row>
    <row r="28" spans="1:14" ht="31.5" x14ac:dyDescent="0.25">
      <c r="A28" s="10" t="s">
        <v>79</v>
      </c>
      <c r="B28" s="10" t="s">
        <v>95</v>
      </c>
      <c r="D28" s="20">
        <v>1053</v>
      </c>
      <c r="E28" s="54"/>
      <c r="F28" s="20">
        <f t="shared" si="4"/>
        <v>1053</v>
      </c>
      <c r="G28" s="54"/>
      <c r="H28" s="20">
        <f t="shared" si="5"/>
        <v>1053</v>
      </c>
    </row>
    <row r="29" spans="1:14" ht="31.5" x14ac:dyDescent="0.25">
      <c r="A29" s="37" t="s">
        <v>39</v>
      </c>
      <c r="B29" s="37" t="s">
        <v>31</v>
      </c>
      <c r="C29" s="28"/>
      <c r="D29" s="50">
        <f>D30</f>
        <v>566</v>
      </c>
      <c r="E29" s="52"/>
      <c r="F29" s="50">
        <f>F30</f>
        <v>566</v>
      </c>
      <c r="G29" s="52"/>
      <c r="H29" s="50">
        <f>H30</f>
        <v>566</v>
      </c>
    </row>
    <row r="30" spans="1:14" ht="54" customHeight="1" x14ac:dyDescent="0.25">
      <c r="A30" s="10" t="s">
        <v>57</v>
      </c>
      <c r="B30" s="10" t="s">
        <v>58</v>
      </c>
      <c r="D30" s="20">
        <v>566</v>
      </c>
      <c r="E30" s="54"/>
      <c r="F30" s="20">
        <f t="shared" ref="F30:F43" si="6">D30+E30</f>
        <v>566</v>
      </c>
      <c r="G30" s="54"/>
      <c r="H30" s="20">
        <f t="shared" ref="H30:H43" si="7">F30+G30</f>
        <v>566</v>
      </c>
    </row>
    <row r="31" spans="1:14" ht="94.5" customHeight="1" x14ac:dyDescent="0.25">
      <c r="A31" s="32" t="s">
        <v>61</v>
      </c>
      <c r="B31" s="32" t="s">
        <v>62</v>
      </c>
      <c r="C31" s="33"/>
      <c r="D31" s="53">
        <f>D32+D33</f>
        <v>3363</v>
      </c>
      <c r="E31" s="57"/>
      <c r="F31" s="53">
        <f>F32+F33</f>
        <v>3680</v>
      </c>
      <c r="G31" s="57"/>
      <c r="H31" s="53">
        <f>H32+H33</f>
        <v>3680</v>
      </c>
    </row>
    <row r="32" spans="1:14" ht="50.25" customHeight="1" x14ac:dyDescent="0.25">
      <c r="A32" s="10" t="s">
        <v>63</v>
      </c>
      <c r="B32" s="10" t="s">
        <v>64</v>
      </c>
      <c r="D32" s="20">
        <v>1759</v>
      </c>
      <c r="F32" s="20">
        <f t="shared" ref="F32" si="8">D32+E32</f>
        <v>1759</v>
      </c>
      <c r="H32" s="20">
        <f t="shared" ref="H32" si="9">F32+G32</f>
        <v>1759</v>
      </c>
    </row>
    <row r="33" spans="1:10" ht="102.75" customHeight="1" x14ac:dyDescent="0.25">
      <c r="A33" s="10" t="s">
        <v>65</v>
      </c>
      <c r="B33" s="10" t="s">
        <v>66</v>
      </c>
      <c r="D33" s="20">
        <v>1604</v>
      </c>
      <c r="E33" s="21">
        <v>317</v>
      </c>
      <c r="F33" s="20">
        <f>D33+E33</f>
        <v>1921</v>
      </c>
      <c r="H33" s="20">
        <f>F33+G33</f>
        <v>1921</v>
      </c>
    </row>
    <row r="34" spans="1:10" s="33" customFormat="1" ht="29.25" customHeight="1" x14ac:dyDescent="0.25">
      <c r="A34" s="39" t="s">
        <v>67</v>
      </c>
      <c r="B34" s="39" t="s">
        <v>11</v>
      </c>
      <c r="D34" s="27">
        <f>D35+D36</f>
        <v>8</v>
      </c>
      <c r="E34" s="30"/>
      <c r="F34" s="27">
        <f>F35+F36</f>
        <v>308</v>
      </c>
      <c r="G34" s="30"/>
      <c r="H34" s="27">
        <f>H35+H36</f>
        <v>308</v>
      </c>
      <c r="I34" s="69"/>
      <c r="J34" s="69"/>
    </row>
    <row r="35" spans="1:10" ht="24" customHeight="1" x14ac:dyDescent="0.25">
      <c r="A35" s="6" t="s">
        <v>12</v>
      </c>
      <c r="B35" s="6" t="s">
        <v>13</v>
      </c>
      <c r="D35" s="19">
        <v>8</v>
      </c>
      <c r="E35" s="21">
        <v>300</v>
      </c>
      <c r="F35" s="20">
        <f>D35+E35</f>
        <v>308</v>
      </c>
      <c r="H35" s="20">
        <f>F35+G35</f>
        <v>308</v>
      </c>
    </row>
    <row r="36" spans="1:10" ht="24" hidden="1" customHeight="1" x14ac:dyDescent="0.25">
      <c r="A36" s="10" t="s">
        <v>73</v>
      </c>
      <c r="B36" s="10" t="s">
        <v>72</v>
      </c>
      <c r="D36" s="19">
        <v>0</v>
      </c>
      <c r="F36" s="20">
        <f>D36+E36</f>
        <v>0</v>
      </c>
      <c r="H36" s="20">
        <f>F36+G36</f>
        <v>0</v>
      </c>
    </row>
    <row r="37" spans="1:10" s="33" customFormat="1" ht="30" customHeight="1" x14ac:dyDescent="0.2">
      <c r="A37" s="39" t="s">
        <v>26</v>
      </c>
      <c r="B37" s="39" t="s">
        <v>24</v>
      </c>
      <c r="D37" s="35">
        <f>D38</f>
        <v>276.60000000000002</v>
      </c>
      <c r="E37" s="34"/>
      <c r="F37" s="35">
        <f>F38</f>
        <v>276.60000000000002</v>
      </c>
      <c r="G37" s="34"/>
      <c r="H37" s="35">
        <f>H38</f>
        <v>276.60000000000002</v>
      </c>
      <c r="I37" s="69"/>
      <c r="J37" s="69"/>
    </row>
    <row r="38" spans="1:10" ht="48.75" customHeight="1" x14ac:dyDescent="0.25">
      <c r="A38" s="10" t="s">
        <v>45</v>
      </c>
      <c r="B38" s="10" t="s">
        <v>25</v>
      </c>
      <c r="D38" s="19">
        <v>276.60000000000002</v>
      </c>
      <c r="F38" s="19">
        <f t="shared" si="6"/>
        <v>276.60000000000002</v>
      </c>
      <c r="H38" s="19">
        <f t="shared" ref="H38:H51" si="10">F38+G38</f>
        <v>276.60000000000002</v>
      </c>
    </row>
    <row r="39" spans="1:10" s="33" customFormat="1" ht="45" customHeight="1" x14ac:dyDescent="0.2">
      <c r="A39" s="39" t="s">
        <v>30</v>
      </c>
      <c r="B39" s="39" t="s">
        <v>29</v>
      </c>
      <c r="D39" s="47">
        <f>D40+D41</f>
        <v>32030.3</v>
      </c>
      <c r="E39" s="34"/>
      <c r="F39" s="47">
        <f>F40+F41</f>
        <v>32030.3</v>
      </c>
      <c r="G39" s="34"/>
      <c r="H39" s="47">
        <f>H40+H41</f>
        <v>32030.3</v>
      </c>
      <c r="I39" s="69"/>
      <c r="J39" s="69"/>
    </row>
    <row r="40" spans="1:10" ht="99" customHeight="1" x14ac:dyDescent="0.25">
      <c r="A40" s="10" t="s">
        <v>92</v>
      </c>
      <c r="B40" s="10" t="s">
        <v>93</v>
      </c>
      <c r="D40" s="19">
        <v>278.3</v>
      </c>
      <c r="F40" s="19">
        <f t="shared" si="6"/>
        <v>278.3</v>
      </c>
      <c r="H40" s="19">
        <f t="shared" ref="H40:H53" si="11">F40+G40</f>
        <v>278.3</v>
      </c>
    </row>
    <row r="41" spans="1:10" ht="62.25" customHeight="1" x14ac:dyDescent="0.25">
      <c r="A41" s="10" t="s">
        <v>69</v>
      </c>
      <c r="B41" s="10" t="s">
        <v>68</v>
      </c>
      <c r="D41" s="19">
        <f>46000-14248</f>
        <v>31752</v>
      </c>
      <c r="F41" s="19">
        <f>D41+E41</f>
        <v>31752</v>
      </c>
      <c r="H41" s="19">
        <f>F41+G41</f>
        <v>31752</v>
      </c>
    </row>
    <row r="42" spans="1:10" hidden="1" x14ac:dyDescent="0.25">
      <c r="A42" s="39" t="s">
        <v>74</v>
      </c>
      <c r="B42" s="37" t="s">
        <v>75</v>
      </c>
      <c r="D42" s="19"/>
      <c r="F42" s="66">
        <f t="shared" si="6"/>
        <v>0</v>
      </c>
      <c r="H42" s="66">
        <f t="shared" ref="H42:H55" si="12">F42+G42</f>
        <v>0</v>
      </c>
    </row>
    <row r="43" spans="1:10" s="33" customFormat="1" ht="18.75" customHeight="1" x14ac:dyDescent="0.2">
      <c r="A43" s="39" t="s">
        <v>14</v>
      </c>
      <c r="B43" s="39" t="s">
        <v>15</v>
      </c>
      <c r="D43" s="47">
        <v>4000</v>
      </c>
      <c r="E43" s="34"/>
      <c r="F43" s="47">
        <f t="shared" si="6"/>
        <v>4000</v>
      </c>
      <c r="G43" s="34"/>
      <c r="H43" s="47">
        <f t="shared" si="12"/>
        <v>4000</v>
      </c>
      <c r="I43" s="69"/>
      <c r="J43" s="69"/>
    </row>
    <row r="44" spans="1:10" s="33" customFormat="1" ht="19.5" customHeight="1" x14ac:dyDescent="0.2">
      <c r="A44" s="39" t="s">
        <v>16</v>
      </c>
      <c r="B44" s="39" t="s">
        <v>70</v>
      </c>
      <c r="D44" s="47">
        <f>6100+242.1+104844.67</f>
        <v>111186.77</v>
      </c>
      <c r="E44" s="34">
        <v>33115.599999999999</v>
      </c>
      <c r="F44" s="47">
        <f>D44+E44</f>
        <v>144302.37</v>
      </c>
      <c r="G44" s="34"/>
      <c r="H44" s="47">
        <f>F44+G44</f>
        <v>144302.37</v>
      </c>
      <c r="I44" s="69"/>
      <c r="J44" s="69"/>
    </row>
    <row r="45" spans="1:10" ht="21" customHeight="1" x14ac:dyDescent="0.25">
      <c r="A45" s="6"/>
      <c r="B45" s="8" t="s">
        <v>17</v>
      </c>
      <c r="D45" s="27">
        <f>D22+D8</f>
        <v>566657.87</v>
      </c>
      <c r="E45" s="21">
        <f>SUM(E9:E44)</f>
        <v>48804.6</v>
      </c>
      <c r="F45" s="27">
        <f>F22+F8</f>
        <v>615462.47</v>
      </c>
      <c r="G45" s="21">
        <f>SUM(G9:G44)</f>
        <v>5884.34</v>
      </c>
      <c r="H45" s="27">
        <f>H22+H8</f>
        <v>621346.81000000006</v>
      </c>
    </row>
    <row r="46" spans="1:10" hidden="1" x14ac:dyDescent="0.25">
      <c r="A46" s="4" t="s">
        <v>18</v>
      </c>
      <c r="B46" s="5" t="s">
        <v>19</v>
      </c>
    </row>
    <row r="47" spans="1:10" ht="31.5" hidden="1" x14ac:dyDescent="0.25">
      <c r="A47" s="4" t="s">
        <v>20</v>
      </c>
      <c r="B47" s="6" t="s">
        <v>21</v>
      </c>
    </row>
    <row r="48" spans="1:10" ht="21" hidden="1" customHeight="1" x14ac:dyDescent="0.25">
      <c r="A48" s="4"/>
      <c r="B48" s="9" t="s">
        <v>22</v>
      </c>
    </row>
  </sheetData>
  <mergeCells count="5">
    <mergeCell ref="A1:F1"/>
    <mergeCell ref="A2:F2"/>
    <mergeCell ref="A3:F3"/>
    <mergeCell ref="A4:F4"/>
    <mergeCell ref="A5:F5"/>
  </mergeCells>
  <pageMargins left="0.70866141732283472" right="0.19685039370078741" top="0.55118110236220474" bottom="7.874015748031496E-2" header="0.11811023622047245" footer="0.11811023622047245"/>
  <pageSetup paperSize="9" scale="8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2022-01-21T09:00:04Z</dcterms:modified>
</cp:coreProperties>
</file>