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879"/>
  </bookViews>
  <sheets>
    <sheet name="прил.2 (безвоз)" sheetId="2" r:id="rId1"/>
  </sheets>
  <definedNames>
    <definedName name="_xlnm.Print_Titles" localSheetId="0">'прил.2 (безвоз)'!$11:$11</definedName>
  </definedNames>
  <calcPr calcId="145621"/>
</workbook>
</file>

<file path=xl/calcChain.xml><?xml version="1.0" encoding="utf-8"?>
<calcChain xmlns="http://schemas.openxmlformats.org/spreadsheetml/2006/main">
  <c r="Q76" i="2" l="1"/>
  <c r="Q15" i="2" l="1"/>
  <c r="O77" i="2"/>
  <c r="O75" i="2"/>
  <c r="P72" i="2"/>
  <c r="R72" i="2" s="1"/>
  <c r="P53" i="2"/>
  <c r="R53" i="2" s="1"/>
  <c r="P52" i="2"/>
  <c r="R52" i="2" s="1"/>
  <c r="P51" i="2"/>
  <c r="R51" i="2" s="1"/>
  <c r="P50" i="2"/>
  <c r="R50" i="2" s="1"/>
  <c r="O46" i="2"/>
  <c r="P42" i="2"/>
  <c r="R42" i="2" s="1"/>
  <c r="P37" i="2"/>
  <c r="R37" i="2" s="1"/>
  <c r="M76" i="2"/>
  <c r="N49" i="2"/>
  <c r="P49" i="2" s="1"/>
  <c r="R49" i="2" s="1"/>
  <c r="N29" i="2"/>
  <c r="P29" i="2" s="1"/>
  <c r="R29" i="2" s="1"/>
  <c r="M78" i="2"/>
  <c r="L48" i="2"/>
  <c r="N48" i="2" s="1"/>
  <c r="P48" i="2" s="1"/>
  <c r="R48" i="2" s="1"/>
  <c r="K78" i="2"/>
  <c r="L13" i="2"/>
  <c r="N13" i="2" s="1"/>
  <c r="N12" i="2" s="1"/>
  <c r="J47" i="2"/>
  <c r="L47" i="2" s="1"/>
  <c r="N47" i="2" s="1"/>
  <c r="P47" i="2" s="1"/>
  <c r="R47" i="2" s="1"/>
  <c r="I40" i="2"/>
  <c r="J46" i="2"/>
  <c r="L46" i="2" s="1"/>
  <c r="N46" i="2" s="1"/>
  <c r="P46" i="2" s="1"/>
  <c r="J45" i="2"/>
  <c r="L45" i="2" s="1"/>
  <c r="N45" i="2" s="1"/>
  <c r="P45" i="2" s="1"/>
  <c r="R45" i="2" s="1"/>
  <c r="I77" i="2"/>
  <c r="I76" i="2"/>
  <c r="I78" i="2" s="1"/>
  <c r="I75" i="2"/>
  <c r="J40" i="2"/>
  <c r="L40" i="2" s="1"/>
  <c r="N40" i="2" s="1"/>
  <c r="P40" i="2" s="1"/>
  <c r="R40" i="2" s="1"/>
  <c r="J36" i="2"/>
  <c r="L36" i="2" s="1"/>
  <c r="N36" i="2" s="1"/>
  <c r="P36" i="2" s="1"/>
  <c r="R36" i="2" s="1"/>
  <c r="J44" i="2"/>
  <c r="L44" i="2" s="1"/>
  <c r="N44" i="2" s="1"/>
  <c r="P44" i="2" s="1"/>
  <c r="R44" i="2" s="1"/>
  <c r="E43" i="2"/>
  <c r="J43" i="2" s="1"/>
  <c r="L43" i="2" s="1"/>
  <c r="N43" i="2" s="1"/>
  <c r="P43" i="2" s="1"/>
  <c r="R43" i="2" s="1"/>
  <c r="E67" i="2"/>
  <c r="J67" i="2" s="1"/>
  <c r="L67" i="2" s="1"/>
  <c r="N67" i="2" s="1"/>
  <c r="P67" i="2" s="1"/>
  <c r="R67" i="2" s="1"/>
  <c r="E66" i="2"/>
  <c r="J66" i="2" s="1"/>
  <c r="L66" i="2" s="1"/>
  <c r="N66" i="2" s="1"/>
  <c r="P66" i="2" s="1"/>
  <c r="R66" i="2" s="1"/>
  <c r="E65" i="2"/>
  <c r="E39" i="2"/>
  <c r="J39" i="2" s="1"/>
  <c r="L39" i="2" s="1"/>
  <c r="N39" i="2" s="1"/>
  <c r="P39" i="2" s="1"/>
  <c r="R39" i="2" s="1"/>
  <c r="E38" i="2"/>
  <c r="J38" i="2" s="1"/>
  <c r="L38" i="2" s="1"/>
  <c r="N38" i="2" s="1"/>
  <c r="P38" i="2" s="1"/>
  <c r="R38" i="2" s="1"/>
  <c r="E30" i="2"/>
  <c r="J30" i="2" s="1"/>
  <c r="L30" i="2" s="1"/>
  <c r="N30" i="2" s="1"/>
  <c r="P30" i="2" s="1"/>
  <c r="R30" i="2" s="1"/>
  <c r="E28" i="2"/>
  <c r="J28" i="2" s="1"/>
  <c r="L28" i="2" s="1"/>
  <c r="N28" i="2" s="1"/>
  <c r="P28" i="2" s="1"/>
  <c r="R28" i="2" s="1"/>
  <c r="E27" i="2"/>
  <c r="J27" i="2" s="1"/>
  <c r="L27" i="2" s="1"/>
  <c r="N27" i="2" s="1"/>
  <c r="P27" i="2" s="1"/>
  <c r="R27" i="2" s="1"/>
  <c r="E26" i="2"/>
  <c r="J26" i="2" s="1"/>
  <c r="L26" i="2" s="1"/>
  <c r="N26" i="2" s="1"/>
  <c r="P26" i="2" s="1"/>
  <c r="R26" i="2" s="1"/>
  <c r="E25" i="2"/>
  <c r="J25" i="2" s="1"/>
  <c r="L25" i="2" s="1"/>
  <c r="N25" i="2" s="1"/>
  <c r="P25" i="2" s="1"/>
  <c r="R25" i="2" s="1"/>
  <c r="E24" i="2"/>
  <c r="J24" i="2" s="1"/>
  <c r="L24" i="2" s="1"/>
  <c r="N24" i="2" s="1"/>
  <c r="P24" i="2" s="1"/>
  <c r="R24" i="2" s="1"/>
  <c r="E23" i="2"/>
  <c r="J23" i="2" s="1"/>
  <c r="L23" i="2" s="1"/>
  <c r="N23" i="2" s="1"/>
  <c r="P23" i="2" s="1"/>
  <c r="R23" i="2" s="1"/>
  <c r="E22" i="2"/>
  <c r="J22" i="2" s="1"/>
  <c r="L22" i="2" s="1"/>
  <c r="N22" i="2" s="1"/>
  <c r="P22" i="2" s="1"/>
  <c r="R22" i="2" s="1"/>
  <c r="E21" i="2"/>
  <c r="J21" i="2" s="1"/>
  <c r="L21" i="2" s="1"/>
  <c r="N21" i="2" s="1"/>
  <c r="P21" i="2" s="1"/>
  <c r="R21" i="2" s="1"/>
  <c r="E20" i="2"/>
  <c r="J20" i="2" s="1"/>
  <c r="L20" i="2" s="1"/>
  <c r="N20" i="2" s="1"/>
  <c r="P20" i="2" s="1"/>
  <c r="R20" i="2" s="1"/>
  <c r="E19" i="2"/>
  <c r="J19" i="2" s="1"/>
  <c r="L19" i="2" s="1"/>
  <c r="N19" i="2" s="1"/>
  <c r="P19" i="2" s="1"/>
  <c r="R19" i="2" s="1"/>
  <c r="E18" i="2"/>
  <c r="J18" i="2" s="1"/>
  <c r="L18" i="2" s="1"/>
  <c r="N18" i="2" s="1"/>
  <c r="P18" i="2" s="1"/>
  <c r="R18" i="2" s="1"/>
  <c r="E17" i="2"/>
  <c r="J17" i="2" s="1"/>
  <c r="L17" i="2" s="1"/>
  <c r="N17" i="2" s="1"/>
  <c r="P17" i="2" s="1"/>
  <c r="R17" i="2" s="1"/>
  <c r="E16" i="2"/>
  <c r="J16" i="2" s="1"/>
  <c r="L16" i="2" s="1"/>
  <c r="N16" i="2" s="1"/>
  <c r="P16" i="2" s="1"/>
  <c r="R16" i="2" s="1"/>
  <c r="E15" i="2"/>
  <c r="E14" i="2" s="1"/>
  <c r="D41" i="2"/>
  <c r="E41" i="2" s="1"/>
  <c r="J41" i="2" s="1"/>
  <c r="L41" i="2" s="1"/>
  <c r="N41" i="2" s="1"/>
  <c r="P41" i="2" s="1"/>
  <c r="R41" i="2" s="1"/>
  <c r="C77" i="2"/>
  <c r="E77" i="2" s="1"/>
  <c r="J77" i="2" s="1"/>
  <c r="L77" i="2" s="1"/>
  <c r="N77" i="2" s="1"/>
  <c r="P77" i="2" s="1"/>
  <c r="R77" i="2" s="1"/>
  <c r="C76" i="2"/>
  <c r="E76" i="2" s="1"/>
  <c r="J76" i="2" s="1"/>
  <c r="L76" i="2" s="1"/>
  <c r="N76" i="2" s="1"/>
  <c r="P76" i="2" s="1"/>
  <c r="R76" i="2" s="1"/>
  <c r="C75" i="2"/>
  <c r="C74" i="2" s="1"/>
  <c r="C71" i="2" s="1"/>
  <c r="C68" i="2"/>
  <c r="P13" i="2" l="1"/>
  <c r="O78" i="2"/>
  <c r="L12" i="2"/>
  <c r="Q78" i="2"/>
  <c r="R46" i="2"/>
  <c r="E64" i="2"/>
  <c r="E54" i="2" s="1"/>
  <c r="D78" i="2"/>
  <c r="J15" i="2"/>
  <c r="J65" i="2"/>
  <c r="E75" i="2"/>
  <c r="E35" i="2"/>
  <c r="C12" i="2"/>
  <c r="P12" i="2" l="1"/>
  <c r="R13" i="2"/>
  <c r="R12" i="2" s="1"/>
  <c r="J64" i="2"/>
  <c r="J54" i="2" s="1"/>
  <c r="J35" i="2" s="1"/>
  <c r="L65" i="2"/>
  <c r="J14" i="2"/>
  <c r="L15" i="2"/>
  <c r="J75" i="2"/>
  <c r="E74" i="2"/>
  <c r="E71" i="2" s="1"/>
  <c r="E78" i="2"/>
  <c r="C14" i="2"/>
  <c r="J74" i="2" l="1"/>
  <c r="J71" i="2" s="1"/>
  <c r="J78" i="2" s="1"/>
  <c r="L75" i="2"/>
  <c r="N15" i="2"/>
  <c r="L14" i="2"/>
  <c r="N65" i="2"/>
  <c r="L64" i="2"/>
  <c r="L54" i="2" s="1"/>
  <c r="L35" i="2" s="1"/>
  <c r="C64" i="2"/>
  <c r="C54" i="2" s="1"/>
  <c r="C35" i="2" s="1"/>
  <c r="C78" i="2" s="1"/>
  <c r="N64" i="2" l="1"/>
  <c r="N54" i="2" s="1"/>
  <c r="N35" i="2" s="1"/>
  <c r="P65" i="2"/>
  <c r="N14" i="2"/>
  <c r="P15" i="2"/>
  <c r="N75" i="2"/>
  <c r="L74" i="2"/>
  <c r="L71" i="2" s="1"/>
  <c r="L78" i="2"/>
  <c r="R15" i="2" l="1"/>
  <c r="R14" i="2" s="1"/>
  <c r="P14" i="2"/>
  <c r="P64" i="2"/>
  <c r="P54" i="2" s="1"/>
  <c r="P35" i="2" s="1"/>
  <c r="R65" i="2"/>
  <c r="R64" i="2" s="1"/>
  <c r="R54" i="2" s="1"/>
  <c r="R35" i="2" s="1"/>
  <c r="N74" i="2"/>
  <c r="N71" i="2" s="1"/>
  <c r="N78" i="2" s="1"/>
  <c r="P75" i="2"/>
  <c r="R75" i="2" l="1"/>
  <c r="R74" i="2" s="1"/>
  <c r="R71" i="2" s="1"/>
  <c r="P74" i="2"/>
  <c r="P71" i="2" s="1"/>
  <c r="P78" i="2" s="1"/>
  <c r="R78" i="2"/>
</calcChain>
</file>

<file path=xl/sharedStrings.xml><?xml version="1.0" encoding="utf-8"?>
<sst xmlns="http://schemas.openxmlformats.org/spreadsheetml/2006/main" count="174" uniqueCount="135">
  <si>
    <t xml:space="preserve">к решению районного Совета </t>
  </si>
  <si>
    <t xml:space="preserve">депутатов Светлогорского района </t>
  </si>
  <si>
    <t>(тыс. рублей)</t>
  </si>
  <si>
    <t>Сумма</t>
  </si>
  <si>
    <t>Код бюджетной классификации</t>
  </si>
  <si>
    <t>Виды финансовой помощи</t>
  </si>
  <si>
    <t>1. ДОТАЦИИ</t>
  </si>
  <si>
    <t>000  202 03021 04 0000 151</t>
  </si>
  <si>
    <t>Ежемесячное денежное вознаграждение за классное руководство</t>
  </si>
  <si>
    <t>000 202 03022 04 0000 151</t>
  </si>
  <si>
    <t>Субвенции на обеспечение предоставления гражданам субсидий на оплату жилого помещения и коммунальных услуг</t>
  </si>
  <si>
    <t>000 202 03001 04 0000 151</t>
  </si>
  <si>
    <t>Субвенции на оплата жилищно-коммунальных услуг отдельным категориям граждан за счет средств федерального бюджета</t>
  </si>
  <si>
    <t>000 202 03033 04 0000 151</t>
  </si>
  <si>
    <t>Мероприятия по проведению оздоровительной кампании детей за счет средств федерального бюджета</t>
  </si>
  <si>
    <t>Мероприятия по проведению оздоровительной кампании детей за счет средств областного бюджета</t>
  </si>
  <si>
    <t>ПРОЧИЕ СУБСИДИИ</t>
  </si>
  <si>
    <t>000 202 02999 05 0000 151</t>
  </si>
  <si>
    <t>МО "Город Светлогорск"</t>
  </si>
  <si>
    <t>МО "Поселок Донское "</t>
  </si>
  <si>
    <t>МО "Поселок Приморье"</t>
  </si>
  <si>
    <t xml:space="preserve">Прочие субсидии бюджетам муниципальных районов </t>
  </si>
  <si>
    <t>- на софинансирование расходов  по оплате договоров на выполненные работы по канализационному коллектору по ул. Новой в г. Светлогорске</t>
  </si>
  <si>
    <t>полномочия МО "Город Светлогорск"</t>
  </si>
  <si>
    <t>полномочия МО "Поселок Донское"</t>
  </si>
  <si>
    <t>полномочия МО "Поселок Приморье"</t>
  </si>
  <si>
    <t>ВСЕГО:</t>
  </si>
  <si>
    <r>
      <t>Субвенции на предоставление гражданам субсидий н</t>
    </r>
    <r>
      <rPr>
        <b/>
        <sz val="12"/>
        <rFont val="Times New Roman"/>
        <family val="1"/>
        <charset val="204"/>
      </rPr>
      <t xml:space="preserve">а </t>
    </r>
    <r>
      <rPr>
        <sz val="12"/>
        <rFont val="Times New Roman"/>
        <family val="1"/>
        <charset val="204"/>
      </rPr>
      <t>оплату жилого помещения и коммунальных</t>
    </r>
    <r>
      <rPr>
        <b/>
        <sz val="12"/>
        <rFont val="Times New Roman"/>
        <family val="1"/>
        <charset val="204"/>
      </rPr>
      <t xml:space="preserve"> ус</t>
    </r>
    <r>
      <rPr>
        <sz val="12"/>
        <rFont val="Times New Roman"/>
        <family val="1"/>
        <charset val="204"/>
      </rPr>
      <t>луг</t>
    </r>
  </si>
  <si>
    <t xml:space="preserve">Осуществление полномочий по подготовке и проведению статистических переписей  </t>
  </si>
  <si>
    <t>Межбюджетные трансферты передаваемые бюджетам муниципальных районов из бюджетов поселений на осуществление  части полномочий по решению вопросов местного значения в соответствии с заключенными соглашениями</t>
  </si>
  <si>
    <t>Субсидии бюджетам муниципальных районов из бюджетов поселений на решение вопросов местного значения межмуниципального характера</t>
  </si>
  <si>
    <t>- на возмещение расходов по оплате договоров на приобретение услуг связи для муниципальных нужд городского поселения "Город Светлогорск"</t>
  </si>
  <si>
    <t>356 202 03002 05 0000 151</t>
  </si>
  <si>
    <t xml:space="preserve">356 202 02087 05 0000 151 </t>
  </si>
  <si>
    <t>356 202 04014 05 0000 151</t>
  </si>
  <si>
    <t>Осуществление полномочий Калининградской области в сфере установленных функций в части определения перечня должностных лиц, уполномоченных составлять протоколы об административных правонарушениях</t>
  </si>
  <si>
    <t>356 202 03024 05 0000 151</t>
  </si>
  <si>
    <t>356 202 0324 05 0000 151</t>
  </si>
  <si>
    <t>356 202 03003 05 0000 151</t>
  </si>
  <si>
    <t>356 202 03015 05 0000 151</t>
  </si>
  <si>
    <t xml:space="preserve">Обеспечение государственных гарантий реализации 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  </t>
  </si>
  <si>
    <t xml:space="preserve">Выполнение государственных полномочий Калининградской области по осуществлению деятельности по опеке и попечительству в отношении совершеннолетних граждан </t>
  </si>
  <si>
    <t xml:space="preserve">Осуществление отдельных  полномочий Калининградской области на руководство в сфере социальной поддержки населения             </t>
  </si>
  <si>
    <t xml:space="preserve">Обеспечение полномочий  Калининградской области  по социальному обслуживанию граждан пожилого возраста и инвалидов </t>
  </si>
  <si>
    <t>Осуществление полномочий Калининградской области по обеспечению деятельности комиссий по делам несовершеннолетних и защите их прав</t>
  </si>
  <si>
    <t xml:space="preserve">Обеспечение деятельности по организации и осуществлению опеки и попечительства в отношении несовершеннолетних   </t>
  </si>
  <si>
    <t xml:space="preserve">Осуществление полномочий Калининградской области по  определению перечня должностных лиц, уполномоченных составлять протоколы об административных правонарушениях                   </t>
  </si>
  <si>
    <t xml:space="preserve">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 выплата вознаграждения приемным родителям и патронатным воспитателям </t>
  </si>
  <si>
    <t xml:space="preserve">  Осуществление полномочий Калининградской области по проведению отдыха детей, находящихся в трудной жизненной ситуации                     </t>
  </si>
  <si>
    <t xml:space="preserve"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состояния" полномочий Российской Федерации на государственную регистрацию актов гражданского состояния </t>
  </si>
  <si>
    <t xml:space="preserve">Осуществление первичного воинского учета на территориях, где отсутствуют военные комиссариаты </t>
  </si>
  <si>
    <t>204601.0</t>
  </si>
  <si>
    <t>201802.0</t>
  </si>
  <si>
    <t>201803.0</t>
  </si>
  <si>
    <t>201804.0</t>
  </si>
  <si>
    <t>201808.0</t>
  </si>
  <si>
    <t>201806.0</t>
  </si>
  <si>
    <t>201809.0</t>
  </si>
  <si>
    <t>0707</t>
  </si>
  <si>
    <t>0113</t>
  </si>
  <si>
    <t>201105.0</t>
  </si>
  <si>
    <t>214807.0</t>
  </si>
  <si>
    <t>0607073</t>
  </si>
  <si>
    <t>0705118</t>
  </si>
  <si>
    <t>0203</t>
  </si>
  <si>
    <t>1705930</t>
  </si>
  <si>
    <t>203210.0</t>
  </si>
  <si>
    <t>0227062</t>
  </si>
  <si>
    <t>0701,0702</t>
  </si>
  <si>
    <t>204711.0</t>
  </si>
  <si>
    <t>0347012</t>
  </si>
  <si>
    <t>0337061</t>
  </si>
  <si>
    <t>0337064</t>
  </si>
  <si>
    <t>0337072</t>
  </si>
  <si>
    <t>0327071</t>
  </si>
  <si>
    <t>0307067</t>
  </si>
  <si>
    <t>0327065</t>
  </si>
  <si>
    <t>доп код</t>
  </si>
  <si>
    <t>Пр</t>
  </si>
  <si>
    <t>ЦС</t>
  </si>
  <si>
    <t>изменения на 23.03.15</t>
  </si>
  <si>
    <t>356 202 02088 05 0000 151</t>
  </si>
  <si>
    <t>Обеспечение мероприятий по переселению граждан из аварийного жилищного фонда, поступивших от Фонда</t>
  </si>
  <si>
    <t>356 202 02089 05 0000 151</t>
  </si>
  <si>
    <t>Обеспечение мероприятий по переселению граждан из аварийного жилищного фондаза счет средств обоастного бюджета</t>
  </si>
  <si>
    <t>356 202 02077 05 0000 151</t>
  </si>
  <si>
    <t>Реконструкция здания детской школы искусств по Калининградскому пр-ту, 32 в г. Светлогорске Калининградской области</t>
  </si>
  <si>
    <t>356 202 03999 05 0000 151</t>
  </si>
  <si>
    <t>0649502</t>
  </si>
  <si>
    <t>0649602</t>
  </si>
  <si>
    <t>02и9154</t>
  </si>
  <si>
    <t>0501</t>
  </si>
  <si>
    <t>0702</t>
  </si>
  <si>
    <t>315415.9</t>
  </si>
  <si>
    <t>314803.0</t>
  </si>
  <si>
    <t>314804.0</t>
  </si>
  <si>
    <t>Безвозмездные поступления в  бюджет муниципального образования «Светлогорский район» в 2015 году</t>
  </si>
  <si>
    <t>356 202 02999 05 0000 151</t>
  </si>
  <si>
    <t xml:space="preserve">Организация бесплатной перевозки обучающихся к муниципальным общеобразовательным учреждениям </t>
  </si>
  <si>
    <t>356 202 02109 05 0000 151</t>
  </si>
  <si>
    <t>изменения на 13.05.15</t>
  </si>
  <si>
    <t>Организация отдыха детей всех групп здоровья в лагерях различных типов</t>
  </si>
  <si>
    <t>356 202 02041 05 0000 151</t>
  </si>
  <si>
    <t>Строительство, реконструкция, капитальный ремонт и ремонт автомобильных дорог общего пользоапния местного значения и искусственных насаждений на них в населенных пунктах Калининградской области</t>
  </si>
  <si>
    <t>356 202 02088 05 0004 151</t>
  </si>
  <si>
    <t>Обеспечение мероприятий по переселению граждан из аварийного жилищного фонда с учетом необходимоати развития малоэтажного жилищного строительства за счет средств, поступивших от Фонда</t>
  </si>
  <si>
    <t>Субсидия из областного бюджета местным бюджетам на поддержку муниципальных газет</t>
  </si>
  <si>
    <t xml:space="preserve">Проведение ремонтно-реставрационных, восстановительных и противоаварийных работ на памятниках воинской славы России </t>
  </si>
  <si>
    <t>Содержание морских пляжей в границах муниципальных образований</t>
  </si>
  <si>
    <t>356 202 01003 05 0000 151</t>
  </si>
  <si>
    <t>Дотация на поддержку мер по обеспечению сбалансированности бюджетов</t>
  </si>
  <si>
    <t xml:space="preserve">         2. СУБВЕНЦИИ</t>
  </si>
  <si>
    <t>3. СУБСИДИИ</t>
  </si>
  <si>
    <t>4. МЕЖБЮДЖЕТНЫЕ ТРАНСФЕРТЫ</t>
  </si>
  <si>
    <t>Субсидия из областного бюджета на сохранение и развитие культуры</t>
  </si>
  <si>
    <t>изменения на 24.08.15</t>
  </si>
  <si>
    <t xml:space="preserve"> 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</si>
  <si>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356 202 03007 05 0000 151</t>
  </si>
  <si>
    <t>Субсидия из областного бюджета на повышение уровня безопасности дорожного движения</t>
  </si>
  <si>
    <t>изменения на 07.12.15</t>
  </si>
  <si>
    <t>356 202 02051 05 0000 151</t>
  </si>
  <si>
    <t xml:space="preserve">  Субсидии бюджетам субъектов Российской Федерации и муниципальных образований в рамках федеральной целевой программы "Жилище" на 2011 - 2015 годы на подпрограмму "Обеспечение жильем молодых семей"</t>
  </si>
  <si>
    <t xml:space="preserve">  Субсидии бюджетам муниципальных образований на проведение капитального ремонта многоквартирных домов</t>
  </si>
  <si>
    <t>Субсидия на софинансирование расходов местного бюджета на мероприятия по созданию МФЦ предоставления государственных и муниципальных услуг</t>
  </si>
  <si>
    <t xml:space="preserve"> Иные межбюджетные трансферты на создание и развитие сети многофункциональных центров предоставления государственных и муниципальных услуг в рамках подпрограммы "Совершенствование государственного и муниципального управления" государственной программы Российской Федерации "Экономическое развитие и инновационная экономика"</t>
  </si>
  <si>
    <t xml:space="preserve">  Субсидии молодым семьям на приобретение жилья 2015 год</t>
  </si>
  <si>
    <t xml:space="preserve">  Государственная программа РФ "Доступная среда" на 2011-2015 годы</t>
  </si>
  <si>
    <t>356 202 03027 05 0000 151</t>
  </si>
  <si>
    <t xml:space="preserve">  Прочие межбюджетные трансферты, передаваемые бюджетам</t>
  </si>
  <si>
    <t>356 202 04999 05 0000 151</t>
  </si>
  <si>
    <t>Приложение № 2</t>
  </si>
  <si>
    <t>изменения на 21.12.15</t>
  </si>
  <si>
    <t>Приложение № 1</t>
  </si>
  <si>
    <t>от 21 декабря 2015 г. № 35</t>
  </si>
  <si>
    <t xml:space="preserve">от 15 декабря  2014 г. №  36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</si>
</sst>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auto="1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auto="1"/>
      </top>
      <bottom style="hair">
        <color indexed="64"/>
      </bottom>
      <diagonal/>
    </border>
    <border>
      <left style="hair">
        <color indexed="64"/>
      </left>
      <right style="thin">
        <color auto="1"/>
      </right>
      <top style="hair">
        <color auto="1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left" wrapText="1"/>
    </xf>
    <xf numFmtId="49" fontId="2" fillId="0" borderId="1" xfId="0" applyNumberFormat="1" applyFont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4" fontId="2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4" fontId="2" fillId="2" borderId="1" xfId="0" applyNumberFormat="1" applyFont="1" applyFill="1" applyBorder="1" applyAlignment="1">
      <alignment horizontal="right"/>
    </xf>
    <xf numFmtId="0" fontId="2" fillId="0" borderId="2" xfId="0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4" fontId="2" fillId="0" borderId="0" xfId="0" applyNumberFormat="1" applyFont="1"/>
    <xf numFmtId="4" fontId="1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49" fontId="5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4" fontId="1" fillId="0" borderId="5" xfId="0" applyNumberFormat="1" applyFont="1" applyFill="1" applyBorder="1" applyAlignment="1">
      <alignment horizontal="center" vertical="center"/>
    </xf>
    <xf numFmtId="4" fontId="1" fillId="0" borderId="6" xfId="0" applyNumberFormat="1" applyFont="1" applyBorder="1" applyAlignment="1">
      <alignment horizontal="right"/>
    </xf>
    <xf numFmtId="4" fontId="2" fillId="0" borderId="7" xfId="0" applyNumberFormat="1" applyFont="1" applyBorder="1" applyAlignment="1">
      <alignment horizontal="right"/>
    </xf>
    <xf numFmtId="4" fontId="1" fillId="0" borderId="7" xfId="0" applyNumberFormat="1" applyFont="1" applyBorder="1" applyAlignment="1">
      <alignment horizontal="right"/>
    </xf>
    <xf numFmtId="4" fontId="2" fillId="2" borderId="7" xfId="0" applyNumberFormat="1" applyFont="1" applyFill="1" applyBorder="1" applyAlignment="1">
      <alignment horizontal="right"/>
    </xf>
    <xf numFmtId="0" fontId="3" fillId="0" borderId="8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/>
    </xf>
    <xf numFmtId="4" fontId="1" fillId="0" borderId="9" xfId="0" applyNumberFormat="1" applyFont="1" applyBorder="1" applyAlignment="1">
      <alignment horizontal="right"/>
    </xf>
    <xf numFmtId="4" fontId="2" fillId="0" borderId="9" xfId="0" applyNumberFormat="1" applyFont="1" applyBorder="1" applyAlignment="1">
      <alignment horizontal="right"/>
    </xf>
    <xf numFmtId="4" fontId="2" fillId="2" borderId="9" xfId="0" applyNumberFormat="1" applyFont="1" applyFill="1" applyBorder="1" applyAlignment="1">
      <alignment horizontal="right"/>
    </xf>
    <xf numFmtId="4" fontId="2" fillId="2" borderId="6" xfId="0" applyNumberFormat="1" applyFont="1" applyFill="1" applyBorder="1" applyAlignment="1">
      <alignment horizontal="right"/>
    </xf>
    <xf numFmtId="4" fontId="2" fillId="2" borderId="0" xfId="0" applyNumberFormat="1" applyFont="1" applyFill="1" applyBorder="1" applyAlignment="1">
      <alignment horizontal="right"/>
    </xf>
    <xf numFmtId="4" fontId="2" fillId="0" borderId="0" xfId="0" applyNumberFormat="1" applyFont="1" applyBorder="1" applyAlignment="1">
      <alignment horizontal="right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right"/>
    </xf>
    <xf numFmtId="0" fontId="3" fillId="0" borderId="10" xfId="0" applyFont="1" applyBorder="1" applyAlignment="1">
      <alignment horizontal="center"/>
    </xf>
    <xf numFmtId="49" fontId="5" fillId="0" borderId="11" xfId="0" applyNumberFormat="1" applyFont="1" applyBorder="1" applyAlignment="1">
      <alignment horizontal="center"/>
    </xf>
    <xf numFmtId="49" fontId="5" fillId="0" borderId="12" xfId="0" applyNumberFormat="1" applyFont="1" applyBorder="1" applyAlignment="1">
      <alignment horizontal="center"/>
    </xf>
    <xf numFmtId="49" fontId="5" fillId="0" borderId="13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49" fontId="5" fillId="0" borderId="0" xfId="0" applyNumberFormat="1" applyFont="1" applyBorder="1" applyAlignment="1">
      <alignment horizontal="center"/>
    </xf>
    <xf numFmtId="4" fontId="2" fillId="2" borderId="0" xfId="0" applyNumberFormat="1" applyFont="1" applyFill="1"/>
    <xf numFmtId="4" fontId="1" fillId="2" borderId="5" xfId="0" applyNumberFormat="1" applyFont="1" applyFill="1" applyBorder="1" applyAlignment="1">
      <alignment horizontal="center" vertical="center"/>
    </xf>
    <xf numFmtId="4" fontId="1" fillId="2" borderId="9" xfId="0" applyNumberFormat="1" applyFont="1" applyFill="1" applyBorder="1" applyAlignment="1">
      <alignment horizontal="right"/>
    </xf>
    <xf numFmtId="4" fontId="1" fillId="2" borderId="7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0" fontId="3" fillId="0" borderId="14" xfId="0" applyFont="1" applyBorder="1" applyAlignment="1">
      <alignment horizontal="center"/>
    </xf>
    <xf numFmtId="49" fontId="5" fillId="0" borderId="14" xfId="0" applyNumberFormat="1" applyFont="1" applyBorder="1" applyAlignment="1">
      <alignment horizontal="center"/>
    </xf>
    <xf numFmtId="4" fontId="1" fillId="2" borderId="15" xfId="0" applyNumberFormat="1" applyFont="1" applyFill="1" applyBorder="1" applyAlignment="1">
      <alignment horizontal="right"/>
    </xf>
    <xf numFmtId="4" fontId="6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4" fontId="1" fillId="2" borderId="16" xfId="0" applyNumberFormat="1" applyFont="1" applyFill="1" applyBorder="1" applyAlignment="1">
      <alignment horizontal="center" vertical="center"/>
    </xf>
    <xf numFmtId="4" fontId="5" fillId="0" borderId="0" xfId="0" applyNumberFormat="1" applyFont="1"/>
    <xf numFmtId="4" fontId="8" fillId="0" borderId="9" xfId="0" applyNumberFormat="1" applyFont="1" applyBorder="1" applyAlignment="1">
      <alignment horizontal="right"/>
    </xf>
    <xf numFmtId="4" fontId="5" fillId="0" borderId="9" xfId="0" applyNumberFormat="1" applyFont="1" applyBorder="1" applyAlignment="1">
      <alignment horizontal="right"/>
    </xf>
    <xf numFmtId="4" fontId="5" fillId="2" borderId="9" xfId="0" applyNumberFormat="1" applyFont="1" applyFill="1" applyBorder="1" applyAlignment="1">
      <alignment horizontal="right"/>
    </xf>
    <xf numFmtId="4" fontId="5" fillId="2" borderId="6" xfId="0" applyNumberFormat="1" applyFont="1" applyFill="1" applyBorder="1" applyAlignment="1">
      <alignment horizontal="right"/>
    </xf>
    <xf numFmtId="4" fontId="5" fillId="2" borderId="0" xfId="0" applyNumberFormat="1" applyFont="1" applyFill="1" applyBorder="1" applyAlignment="1">
      <alignment horizontal="right"/>
    </xf>
    <xf numFmtId="4" fontId="5" fillId="0" borderId="0" xfId="0" applyNumberFormat="1" applyFont="1" applyBorder="1" applyAlignment="1">
      <alignment horizontal="right"/>
    </xf>
    <xf numFmtId="4" fontId="8" fillId="0" borderId="0" xfId="0" applyNumberFormat="1" applyFont="1" applyBorder="1" applyAlignment="1">
      <alignment horizontal="right"/>
    </xf>
    <xf numFmtId="4" fontId="8" fillId="0" borderId="0" xfId="0" applyNumberFormat="1" applyFont="1" applyFill="1" applyBorder="1" applyAlignment="1">
      <alignment horizontal="right"/>
    </xf>
    <xf numFmtId="4" fontId="5" fillId="0" borderId="0" xfId="0" applyNumberFormat="1" applyFont="1" applyFill="1" applyBorder="1" applyAlignment="1">
      <alignment horizontal="right"/>
    </xf>
    <xf numFmtId="4" fontId="9" fillId="0" borderId="0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vertical="top" wrapText="1"/>
    </xf>
    <xf numFmtId="2" fontId="5" fillId="0" borderId="0" xfId="0" applyNumberFormat="1" applyFont="1" applyAlignment="1">
      <alignment horizontal="right" wrapText="1"/>
    </xf>
    <xf numFmtId="2" fontId="7" fillId="0" borderId="0" xfId="0" applyNumberFormat="1" applyFont="1" applyAlignment="1">
      <alignment horizontal="right" wrapText="1"/>
    </xf>
    <xf numFmtId="2" fontId="7" fillId="0" borderId="0" xfId="0" applyNumberFormat="1" applyFont="1" applyAlignment="1">
      <alignment wrapText="1"/>
    </xf>
    <xf numFmtId="2" fontId="0" fillId="0" borderId="0" xfId="0" applyNumberFormat="1" applyAlignment="1">
      <alignment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1" fillId="0" borderId="1" xfId="0" applyFont="1" applyBorder="1"/>
    <xf numFmtId="2" fontId="0" fillId="0" borderId="0" xfId="0" applyNumberFormat="1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8"/>
  <sheetViews>
    <sheetView tabSelected="1" zoomScaleNormal="100" workbookViewId="0">
      <selection activeCell="X7" sqref="X7"/>
    </sheetView>
  </sheetViews>
  <sheetFormatPr defaultRowHeight="15.75" x14ac:dyDescent="0.25"/>
  <cols>
    <col min="1" max="1" width="28.42578125" style="1" customWidth="1"/>
    <col min="2" max="2" width="59.42578125" style="1" customWidth="1"/>
    <col min="3" max="3" width="14.140625" style="22" hidden="1" customWidth="1"/>
    <col min="4" max="4" width="11" style="22" hidden="1" customWidth="1"/>
    <col min="5" max="5" width="14.140625" style="22" hidden="1" customWidth="1"/>
    <col min="6" max="6" width="11.5703125" style="26" hidden="1" customWidth="1"/>
    <col min="7" max="7" width="9.85546875" style="25" hidden="1" customWidth="1"/>
    <col min="8" max="8" width="9.140625" style="25" hidden="1" customWidth="1"/>
    <col min="9" max="9" width="11" style="22" hidden="1" customWidth="1"/>
    <col min="10" max="10" width="14.140625" style="49" hidden="1" customWidth="1"/>
    <col min="11" max="11" width="11" style="22" hidden="1" customWidth="1"/>
    <col min="12" max="12" width="14.140625" style="49" hidden="1" customWidth="1"/>
    <col min="13" max="13" width="9.5703125" style="61" hidden="1" customWidth="1"/>
    <col min="14" max="14" width="15.7109375" style="49" hidden="1" customWidth="1"/>
    <col min="15" max="15" width="9.5703125" style="61" hidden="1" customWidth="1"/>
    <col min="16" max="16" width="15.7109375" style="49" hidden="1" customWidth="1"/>
    <col min="17" max="17" width="9.5703125" style="61" hidden="1" customWidth="1"/>
    <col min="18" max="18" width="15.7109375" style="49" customWidth="1"/>
    <col min="19" max="16384" width="9.140625" style="1"/>
  </cols>
  <sheetData>
    <row r="1" spans="1:18" x14ac:dyDescent="0.25">
      <c r="A1" s="73" t="s">
        <v>132</v>
      </c>
      <c r="B1" s="74"/>
      <c r="C1" s="74"/>
      <c r="D1" s="74"/>
      <c r="E1" s="74"/>
      <c r="F1" s="75"/>
      <c r="G1" s="75"/>
      <c r="H1" s="75"/>
      <c r="I1" s="75"/>
      <c r="J1" s="75"/>
      <c r="K1" s="75"/>
      <c r="L1" s="75"/>
      <c r="M1" s="76"/>
      <c r="N1" s="76"/>
      <c r="O1" s="76"/>
      <c r="P1" s="76"/>
      <c r="Q1" s="76"/>
      <c r="R1" s="76"/>
    </row>
    <row r="2" spans="1:18" ht="15.75" customHeight="1" x14ac:dyDescent="0.25">
      <c r="A2" s="73" t="s">
        <v>0</v>
      </c>
      <c r="B2" s="74"/>
      <c r="C2" s="74"/>
      <c r="D2" s="74"/>
      <c r="E2" s="74"/>
      <c r="F2" s="75"/>
      <c r="G2" s="75"/>
      <c r="H2" s="75"/>
      <c r="I2" s="75"/>
      <c r="J2" s="75"/>
      <c r="K2" s="75"/>
      <c r="L2" s="75"/>
      <c r="M2" s="76"/>
      <c r="N2" s="76"/>
      <c r="O2" s="76"/>
      <c r="P2" s="76"/>
      <c r="Q2" s="76"/>
      <c r="R2" s="76"/>
    </row>
    <row r="3" spans="1:18" ht="15.75" customHeight="1" x14ac:dyDescent="0.25">
      <c r="A3" s="73" t="s">
        <v>1</v>
      </c>
      <c r="B3" s="74"/>
      <c r="C3" s="74"/>
      <c r="D3" s="74"/>
      <c r="E3" s="74"/>
      <c r="F3" s="75"/>
      <c r="G3" s="75"/>
      <c r="H3" s="75"/>
      <c r="I3" s="75"/>
      <c r="J3" s="75"/>
      <c r="K3" s="75"/>
      <c r="L3" s="75"/>
      <c r="M3" s="76"/>
      <c r="N3" s="76"/>
      <c r="O3" s="76"/>
      <c r="P3" s="76"/>
      <c r="Q3" s="76"/>
      <c r="R3" s="76"/>
    </row>
    <row r="4" spans="1:18" ht="15.75" customHeight="1" x14ac:dyDescent="0.25">
      <c r="A4" s="73" t="s">
        <v>133</v>
      </c>
      <c r="B4" s="74"/>
      <c r="C4" s="74"/>
      <c r="D4" s="74"/>
      <c r="E4" s="74"/>
      <c r="F4" s="75"/>
      <c r="G4" s="75"/>
      <c r="H4" s="75"/>
      <c r="I4" s="75"/>
      <c r="J4" s="75"/>
      <c r="K4" s="75"/>
      <c r="L4" s="75"/>
      <c r="M4" s="81"/>
      <c r="N4" s="81"/>
      <c r="O4" s="81"/>
      <c r="P4" s="81"/>
      <c r="Q4" s="81"/>
      <c r="R4" s="81"/>
    </row>
    <row r="5" spans="1:18" ht="28.5" customHeight="1" x14ac:dyDescent="0.25">
      <c r="A5" s="73" t="s">
        <v>130</v>
      </c>
      <c r="B5" s="74"/>
      <c r="C5" s="74"/>
      <c r="D5" s="74"/>
      <c r="E5" s="74"/>
      <c r="F5" s="75"/>
      <c r="G5" s="75"/>
      <c r="H5" s="75"/>
      <c r="I5" s="75"/>
      <c r="J5" s="75"/>
      <c r="K5" s="75"/>
      <c r="L5" s="75"/>
      <c r="M5" s="76"/>
      <c r="N5" s="76"/>
      <c r="O5" s="76"/>
      <c r="P5" s="76"/>
      <c r="Q5" s="76"/>
      <c r="R5" s="76"/>
    </row>
    <row r="6" spans="1:18" ht="15.75" customHeight="1" x14ac:dyDescent="0.25">
      <c r="A6" s="73" t="s">
        <v>0</v>
      </c>
      <c r="B6" s="74"/>
      <c r="C6" s="74"/>
      <c r="D6" s="74"/>
      <c r="E6" s="74"/>
      <c r="F6" s="75"/>
      <c r="G6" s="75"/>
      <c r="H6" s="75"/>
      <c r="I6" s="75"/>
      <c r="J6" s="75"/>
      <c r="K6" s="75"/>
      <c r="L6" s="75"/>
      <c r="M6" s="76"/>
      <c r="N6" s="76"/>
      <c r="O6" s="76"/>
      <c r="P6" s="76"/>
      <c r="Q6" s="76"/>
      <c r="R6" s="76"/>
    </row>
    <row r="7" spans="1:18" ht="15.75" customHeight="1" x14ac:dyDescent="0.25">
      <c r="A7" s="73" t="s">
        <v>1</v>
      </c>
      <c r="B7" s="74"/>
      <c r="C7" s="74"/>
      <c r="D7" s="74"/>
      <c r="E7" s="74"/>
      <c r="F7" s="75"/>
      <c r="G7" s="75"/>
      <c r="H7" s="75"/>
      <c r="I7" s="75"/>
      <c r="J7" s="75"/>
      <c r="K7" s="75"/>
      <c r="L7" s="75"/>
      <c r="M7" s="76"/>
      <c r="N7" s="76"/>
      <c r="O7" s="76"/>
      <c r="P7" s="76"/>
      <c r="Q7" s="76"/>
      <c r="R7" s="76"/>
    </row>
    <row r="8" spans="1:18" ht="15.75" customHeight="1" x14ac:dyDescent="0.25">
      <c r="A8" s="73" t="s">
        <v>134</v>
      </c>
      <c r="B8" s="74"/>
      <c r="C8" s="74"/>
      <c r="D8" s="74"/>
      <c r="E8" s="74"/>
      <c r="F8" s="75"/>
      <c r="G8" s="75"/>
      <c r="H8" s="75"/>
      <c r="I8" s="75"/>
      <c r="J8" s="75"/>
      <c r="K8" s="75"/>
      <c r="L8" s="75"/>
      <c r="M8" s="81"/>
      <c r="N8" s="81"/>
      <c r="O8" s="81"/>
      <c r="P8" s="81"/>
      <c r="Q8" s="81"/>
      <c r="R8" s="81"/>
    </row>
    <row r="9" spans="1:18" ht="52.5" customHeight="1" x14ac:dyDescent="0.3">
      <c r="A9" s="77" t="s">
        <v>96</v>
      </c>
      <c r="B9" s="77"/>
      <c r="C9" s="77"/>
      <c r="D9" s="78"/>
      <c r="E9" s="78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</row>
    <row r="10" spans="1:18" ht="16.5" thickBot="1" x14ac:dyDescent="0.3">
      <c r="E10" s="22" t="s">
        <v>2</v>
      </c>
      <c r="J10" s="49" t="s">
        <v>2</v>
      </c>
      <c r="L10" s="49" t="s">
        <v>2</v>
      </c>
      <c r="N10" s="49" t="s">
        <v>2</v>
      </c>
      <c r="R10" s="49" t="s">
        <v>2</v>
      </c>
    </row>
    <row r="11" spans="1:18" ht="33" customHeight="1" thickBot="1" x14ac:dyDescent="0.3">
      <c r="A11" s="20" t="s">
        <v>4</v>
      </c>
      <c r="B11" s="21" t="s">
        <v>5</v>
      </c>
      <c r="C11" s="27" t="s">
        <v>3</v>
      </c>
      <c r="D11" s="57" t="s">
        <v>80</v>
      </c>
      <c r="E11" s="27" t="s">
        <v>3</v>
      </c>
      <c r="F11" s="58" t="s">
        <v>77</v>
      </c>
      <c r="G11" s="59" t="s">
        <v>78</v>
      </c>
      <c r="H11" s="59" t="s">
        <v>79</v>
      </c>
      <c r="I11" s="57" t="s">
        <v>100</v>
      </c>
      <c r="J11" s="50" t="s">
        <v>3</v>
      </c>
      <c r="K11" s="57" t="s">
        <v>100</v>
      </c>
      <c r="L11" s="60" t="s">
        <v>3</v>
      </c>
      <c r="M11" s="57" t="s">
        <v>115</v>
      </c>
      <c r="N11" s="60" t="s">
        <v>3</v>
      </c>
      <c r="O11" s="57" t="s">
        <v>119</v>
      </c>
      <c r="P11" s="60" t="s">
        <v>3</v>
      </c>
      <c r="Q11" s="57" t="s">
        <v>131</v>
      </c>
      <c r="R11" s="60" t="s">
        <v>3</v>
      </c>
    </row>
    <row r="12" spans="1:18" x14ac:dyDescent="0.25">
      <c r="A12" s="18"/>
      <c r="B12" s="19" t="s">
        <v>6</v>
      </c>
      <c r="C12" s="28">
        <f>C13</f>
        <v>0</v>
      </c>
      <c r="D12" s="34"/>
      <c r="E12" s="34"/>
      <c r="F12" s="54"/>
      <c r="G12" s="55"/>
      <c r="H12" s="55"/>
      <c r="I12" s="34"/>
      <c r="J12" s="51"/>
      <c r="K12" s="34"/>
      <c r="L12" s="56">
        <f>L13</f>
        <v>2871</v>
      </c>
      <c r="M12" s="62"/>
      <c r="N12" s="56">
        <f>N13</f>
        <v>12871</v>
      </c>
      <c r="O12" s="62"/>
      <c r="P12" s="56">
        <f>P13</f>
        <v>12871</v>
      </c>
      <c r="Q12" s="62"/>
      <c r="R12" s="56">
        <f>R13</f>
        <v>12709.56</v>
      </c>
    </row>
    <row r="13" spans="1:18" ht="31.5" x14ac:dyDescent="0.25">
      <c r="A13" s="2" t="s">
        <v>109</v>
      </c>
      <c r="B13" s="16" t="s">
        <v>110</v>
      </c>
      <c r="C13" s="29">
        <v>0</v>
      </c>
      <c r="D13" s="35"/>
      <c r="E13" s="35"/>
      <c r="F13" s="32"/>
      <c r="G13" s="33"/>
      <c r="H13" s="33"/>
      <c r="I13" s="35"/>
      <c r="J13" s="36"/>
      <c r="K13" s="35">
        <v>2871</v>
      </c>
      <c r="L13" s="17">
        <f>J13+K13</f>
        <v>2871</v>
      </c>
      <c r="M13" s="63">
        <v>10000</v>
      </c>
      <c r="N13" s="17">
        <f>L13+M13</f>
        <v>12871</v>
      </c>
      <c r="O13" s="63"/>
      <c r="P13" s="17">
        <f>N13+O13</f>
        <v>12871</v>
      </c>
      <c r="Q13" s="63">
        <v>-161.44</v>
      </c>
      <c r="R13" s="17">
        <f>P13+Q13</f>
        <v>12709.56</v>
      </c>
    </row>
    <row r="14" spans="1:18" x14ac:dyDescent="0.25">
      <c r="A14" s="3"/>
      <c r="B14" s="4" t="s">
        <v>111</v>
      </c>
      <c r="C14" s="30">
        <f>SUM(C15:C34)</f>
        <v>98218.890000000014</v>
      </c>
      <c r="D14" s="34"/>
      <c r="E14" s="30">
        <f>SUM(E15:E34)</f>
        <v>98218.890000000014</v>
      </c>
      <c r="F14" s="32"/>
      <c r="G14" s="33"/>
      <c r="H14" s="33"/>
      <c r="I14" s="34"/>
      <c r="J14" s="52">
        <f>SUM(J15:J34)</f>
        <v>98218.890000000014</v>
      </c>
      <c r="K14" s="34"/>
      <c r="L14" s="53">
        <f>SUM(L15:L34)</f>
        <v>98218.890000000014</v>
      </c>
      <c r="M14" s="62"/>
      <c r="N14" s="53">
        <f>SUM(N15:N34)</f>
        <v>98095.02</v>
      </c>
      <c r="O14" s="62"/>
      <c r="P14" s="53">
        <f>SUM(P15:P34)</f>
        <v>97406.099999999991</v>
      </c>
      <c r="Q14" s="62"/>
      <c r="R14" s="53">
        <f>SUM(R15:R34)</f>
        <v>100742.85999999999</v>
      </c>
    </row>
    <row r="15" spans="1:18" ht="141.75" customHeight="1" x14ac:dyDescent="0.25">
      <c r="A15" s="16" t="s">
        <v>87</v>
      </c>
      <c r="B15" s="16" t="s">
        <v>40</v>
      </c>
      <c r="C15" s="31">
        <v>83553.09</v>
      </c>
      <c r="D15" s="36"/>
      <c r="E15" s="17">
        <f>C15+D15</f>
        <v>83553.09</v>
      </c>
      <c r="F15" s="43" t="s">
        <v>51</v>
      </c>
      <c r="G15" s="44" t="s">
        <v>68</v>
      </c>
      <c r="H15" s="45" t="s">
        <v>67</v>
      </c>
      <c r="I15" s="36"/>
      <c r="J15" s="17">
        <f t="shared" ref="J15:J30" si="0">E15+I15</f>
        <v>83553.09</v>
      </c>
      <c r="K15" s="36"/>
      <c r="L15" s="17">
        <f t="shared" ref="L15:L30" si="1">J15+K15</f>
        <v>83553.09</v>
      </c>
      <c r="M15" s="64"/>
      <c r="N15" s="17">
        <f t="shared" ref="N15:N30" si="2">L15+M15</f>
        <v>83553.09</v>
      </c>
      <c r="O15" s="64">
        <v>-738.19</v>
      </c>
      <c r="P15" s="17">
        <f t="shared" ref="P15:P30" si="3">N15+O15</f>
        <v>82814.899999999994</v>
      </c>
      <c r="Q15" s="64">
        <f>1537.47+1737.09</f>
        <v>3274.56</v>
      </c>
      <c r="R15" s="17">
        <f t="shared" ref="R15:R30" si="4">P15+Q15</f>
        <v>86089.459999999992</v>
      </c>
    </row>
    <row r="16" spans="1:18" ht="31.5" hidden="1" x14ac:dyDescent="0.25">
      <c r="A16" s="3" t="s">
        <v>7</v>
      </c>
      <c r="B16" s="3" t="s">
        <v>8</v>
      </c>
      <c r="C16" s="31"/>
      <c r="D16" s="36"/>
      <c r="E16" s="17">
        <f t="shared" ref="E16:E30" si="5">C16+D16</f>
        <v>0</v>
      </c>
      <c r="F16" s="43"/>
      <c r="G16" s="44"/>
      <c r="H16" s="45"/>
      <c r="I16" s="36"/>
      <c r="J16" s="17">
        <f t="shared" si="0"/>
        <v>0</v>
      </c>
      <c r="K16" s="36"/>
      <c r="L16" s="17">
        <f t="shared" si="1"/>
        <v>0</v>
      </c>
      <c r="M16" s="64"/>
      <c r="N16" s="17">
        <f t="shared" si="2"/>
        <v>0</v>
      </c>
      <c r="O16" s="64"/>
      <c r="P16" s="17">
        <f t="shared" si="3"/>
        <v>0</v>
      </c>
      <c r="Q16" s="64"/>
      <c r="R16" s="17">
        <f t="shared" si="4"/>
        <v>0</v>
      </c>
    </row>
    <row r="17" spans="1:18" ht="31.5" hidden="1" x14ac:dyDescent="0.25">
      <c r="A17" s="3" t="s">
        <v>9</v>
      </c>
      <c r="B17" s="3" t="s">
        <v>27</v>
      </c>
      <c r="C17" s="31"/>
      <c r="D17" s="36"/>
      <c r="E17" s="17">
        <f t="shared" si="5"/>
        <v>0</v>
      </c>
      <c r="F17" s="43"/>
      <c r="G17" s="44"/>
      <c r="H17" s="45"/>
      <c r="I17" s="36"/>
      <c r="J17" s="17">
        <f t="shared" si="0"/>
        <v>0</v>
      </c>
      <c r="K17" s="36"/>
      <c r="L17" s="17">
        <f t="shared" si="1"/>
        <v>0</v>
      </c>
      <c r="M17" s="64"/>
      <c r="N17" s="17">
        <f t="shared" si="2"/>
        <v>0</v>
      </c>
      <c r="O17" s="64"/>
      <c r="P17" s="17">
        <f t="shared" si="3"/>
        <v>0</v>
      </c>
      <c r="Q17" s="64"/>
      <c r="R17" s="17">
        <f t="shared" si="4"/>
        <v>0</v>
      </c>
    </row>
    <row r="18" spans="1:18" ht="47.25" hidden="1" x14ac:dyDescent="0.25">
      <c r="A18" s="3" t="s">
        <v>9</v>
      </c>
      <c r="B18" s="3" t="s">
        <v>10</v>
      </c>
      <c r="C18" s="31"/>
      <c r="D18" s="36"/>
      <c r="E18" s="17">
        <f t="shared" si="5"/>
        <v>0</v>
      </c>
      <c r="F18" s="43"/>
      <c r="G18" s="44"/>
      <c r="H18" s="45"/>
      <c r="I18" s="36"/>
      <c r="J18" s="17">
        <f t="shared" si="0"/>
        <v>0</v>
      </c>
      <c r="K18" s="36"/>
      <c r="L18" s="17">
        <f t="shared" si="1"/>
        <v>0</v>
      </c>
      <c r="M18" s="64"/>
      <c r="N18" s="17">
        <f t="shared" si="2"/>
        <v>0</v>
      </c>
      <c r="O18" s="64"/>
      <c r="P18" s="17">
        <f t="shared" si="3"/>
        <v>0</v>
      </c>
      <c r="Q18" s="64"/>
      <c r="R18" s="17">
        <f t="shared" si="4"/>
        <v>0</v>
      </c>
    </row>
    <row r="19" spans="1:18" ht="47.25" hidden="1" x14ac:dyDescent="0.25">
      <c r="A19" s="3" t="s">
        <v>11</v>
      </c>
      <c r="B19" s="3" t="s">
        <v>12</v>
      </c>
      <c r="C19" s="31"/>
      <c r="D19" s="36"/>
      <c r="E19" s="17">
        <f t="shared" si="5"/>
        <v>0</v>
      </c>
      <c r="F19" s="43"/>
      <c r="G19" s="44"/>
      <c r="H19" s="45"/>
      <c r="I19" s="36"/>
      <c r="J19" s="17">
        <f t="shared" si="0"/>
        <v>0</v>
      </c>
      <c r="K19" s="36"/>
      <c r="L19" s="17">
        <f t="shared" si="1"/>
        <v>0</v>
      </c>
      <c r="M19" s="64"/>
      <c r="N19" s="17">
        <f t="shared" si="2"/>
        <v>0</v>
      </c>
      <c r="O19" s="64"/>
      <c r="P19" s="17">
        <f t="shared" si="3"/>
        <v>0</v>
      </c>
      <c r="Q19" s="64"/>
      <c r="R19" s="17">
        <f t="shared" si="4"/>
        <v>0</v>
      </c>
    </row>
    <row r="20" spans="1:18" ht="51.75" customHeight="1" x14ac:dyDescent="0.25">
      <c r="A20" s="16" t="s">
        <v>36</v>
      </c>
      <c r="B20" s="16" t="s">
        <v>41</v>
      </c>
      <c r="C20" s="31">
        <v>159.94999999999999</v>
      </c>
      <c r="D20" s="36"/>
      <c r="E20" s="17">
        <f t="shared" si="5"/>
        <v>159.94999999999999</v>
      </c>
      <c r="F20" s="43" t="s">
        <v>52</v>
      </c>
      <c r="G20" s="44">
        <v>1006</v>
      </c>
      <c r="H20" s="45" t="s">
        <v>76</v>
      </c>
      <c r="I20" s="36"/>
      <c r="J20" s="17">
        <f t="shared" si="0"/>
        <v>159.94999999999999</v>
      </c>
      <c r="K20" s="36"/>
      <c r="L20" s="17">
        <f t="shared" si="1"/>
        <v>159.94999999999999</v>
      </c>
      <c r="M20" s="64"/>
      <c r="N20" s="17">
        <f t="shared" si="2"/>
        <v>159.94999999999999</v>
      </c>
      <c r="O20" s="64"/>
      <c r="P20" s="17">
        <f t="shared" si="3"/>
        <v>159.94999999999999</v>
      </c>
      <c r="Q20" s="64"/>
      <c r="R20" s="17">
        <f t="shared" si="4"/>
        <v>159.94999999999999</v>
      </c>
    </row>
    <row r="21" spans="1:18" ht="47.25" x14ac:dyDescent="0.25">
      <c r="A21" s="16" t="s">
        <v>37</v>
      </c>
      <c r="B21" s="16" t="s">
        <v>42</v>
      </c>
      <c r="C21" s="31">
        <v>945.33</v>
      </c>
      <c r="D21" s="36"/>
      <c r="E21" s="17">
        <f t="shared" si="5"/>
        <v>945.33</v>
      </c>
      <c r="F21" s="43" t="s">
        <v>53</v>
      </c>
      <c r="G21" s="44">
        <v>1006</v>
      </c>
      <c r="H21" s="45" t="s">
        <v>75</v>
      </c>
      <c r="I21" s="36"/>
      <c r="J21" s="17">
        <f t="shared" si="0"/>
        <v>945.33</v>
      </c>
      <c r="K21" s="36"/>
      <c r="L21" s="17">
        <f t="shared" si="1"/>
        <v>945.33</v>
      </c>
      <c r="M21" s="64"/>
      <c r="N21" s="17">
        <f t="shared" si="2"/>
        <v>945.33</v>
      </c>
      <c r="O21" s="64"/>
      <c r="P21" s="17">
        <f t="shared" si="3"/>
        <v>945.33</v>
      </c>
      <c r="Q21" s="64"/>
      <c r="R21" s="17">
        <f t="shared" si="4"/>
        <v>945.33</v>
      </c>
    </row>
    <row r="22" spans="1:18" ht="51" customHeight="1" x14ac:dyDescent="0.25">
      <c r="A22" s="16" t="s">
        <v>37</v>
      </c>
      <c r="B22" s="5" t="s">
        <v>43</v>
      </c>
      <c r="C22" s="31">
        <v>5704.33</v>
      </c>
      <c r="D22" s="36"/>
      <c r="E22" s="17">
        <f t="shared" si="5"/>
        <v>5704.33</v>
      </c>
      <c r="F22" s="43" t="s">
        <v>54</v>
      </c>
      <c r="G22" s="44">
        <v>1002</v>
      </c>
      <c r="H22" s="45" t="s">
        <v>74</v>
      </c>
      <c r="I22" s="36"/>
      <c r="J22" s="17">
        <f t="shared" si="0"/>
        <v>5704.33</v>
      </c>
      <c r="K22" s="36"/>
      <c r="L22" s="17">
        <f t="shared" si="1"/>
        <v>5704.33</v>
      </c>
      <c r="M22" s="64"/>
      <c r="N22" s="17">
        <f t="shared" si="2"/>
        <v>5704.33</v>
      </c>
      <c r="O22" s="64">
        <v>-254.53</v>
      </c>
      <c r="P22" s="17">
        <f t="shared" si="3"/>
        <v>5449.8</v>
      </c>
      <c r="Q22" s="64"/>
      <c r="R22" s="17">
        <f t="shared" si="4"/>
        <v>5449.8</v>
      </c>
    </row>
    <row r="23" spans="1:18" ht="47.25" x14ac:dyDescent="0.25">
      <c r="A23" s="16" t="s">
        <v>36</v>
      </c>
      <c r="B23" s="16" t="s">
        <v>44</v>
      </c>
      <c r="C23" s="31">
        <v>438</v>
      </c>
      <c r="D23" s="36"/>
      <c r="E23" s="17">
        <f t="shared" si="5"/>
        <v>438</v>
      </c>
      <c r="F23" s="43" t="s">
        <v>60</v>
      </c>
      <c r="G23" s="44" t="s">
        <v>59</v>
      </c>
      <c r="H23" s="45" t="s">
        <v>73</v>
      </c>
      <c r="I23" s="36"/>
      <c r="J23" s="17">
        <f t="shared" si="0"/>
        <v>438</v>
      </c>
      <c r="K23" s="36"/>
      <c r="L23" s="17">
        <f t="shared" si="1"/>
        <v>438</v>
      </c>
      <c r="M23" s="64"/>
      <c r="N23" s="17">
        <f t="shared" si="2"/>
        <v>438</v>
      </c>
      <c r="O23" s="64"/>
      <c r="P23" s="17">
        <f t="shared" si="3"/>
        <v>438</v>
      </c>
      <c r="Q23" s="64"/>
      <c r="R23" s="17">
        <f t="shared" si="4"/>
        <v>438</v>
      </c>
    </row>
    <row r="24" spans="1:18" ht="54.75" customHeight="1" x14ac:dyDescent="0.25">
      <c r="A24" s="16" t="s">
        <v>36</v>
      </c>
      <c r="B24" s="16" t="s">
        <v>45</v>
      </c>
      <c r="C24" s="31">
        <v>654.21</v>
      </c>
      <c r="D24" s="36"/>
      <c r="E24" s="17">
        <f t="shared" si="5"/>
        <v>654.21</v>
      </c>
      <c r="F24" s="43" t="s">
        <v>56</v>
      </c>
      <c r="G24" s="44">
        <v>1004</v>
      </c>
      <c r="H24" s="45" t="s">
        <v>72</v>
      </c>
      <c r="I24" s="36"/>
      <c r="J24" s="17">
        <f t="shared" si="0"/>
        <v>654.21</v>
      </c>
      <c r="K24" s="36"/>
      <c r="L24" s="17">
        <f t="shared" si="1"/>
        <v>654.21</v>
      </c>
      <c r="M24" s="64"/>
      <c r="N24" s="17">
        <f t="shared" si="2"/>
        <v>654.21</v>
      </c>
      <c r="O24" s="64"/>
      <c r="P24" s="17">
        <f t="shared" si="3"/>
        <v>654.21</v>
      </c>
      <c r="Q24" s="64"/>
      <c r="R24" s="17">
        <f t="shared" si="4"/>
        <v>654.21</v>
      </c>
    </row>
    <row r="25" spans="1:18" ht="66.75" customHeight="1" x14ac:dyDescent="0.25">
      <c r="A25" s="16" t="s">
        <v>87</v>
      </c>
      <c r="B25" s="16" t="s">
        <v>46</v>
      </c>
      <c r="C25" s="31">
        <v>0.22</v>
      </c>
      <c r="D25" s="36"/>
      <c r="E25" s="17">
        <f t="shared" si="5"/>
        <v>0.22</v>
      </c>
      <c r="F25" s="43" t="s">
        <v>61</v>
      </c>
      <c r="G25" s="44" t="s">
        <v>59</v>
      </c>
      <c r="H25" s="45" t="s">
        <v>62</v>
      </c>
      <c r="I25" s="36"/>
      <c r="J25" s="17">
        <f t="shared" si="0"/>
        <v>0.22</v>
      </c>
      <c r="K25" s="36"/>
      <c r="L25" s="17">
        <f t="shared" si="1"/>
        <v>0.22</v>
      </c>
      <c r="M25" s="64"/>
      <c r="N25" s="17">
        <f t="shared" si="2"/>
        <v>0.22</v>
      </c>
      <c r="O25" s="64"/>
      <c r="P25" s="17">
        <f t="shared" si="3"/>
        <v>0.22</v>
      </c>
      <c r="Q25" s="64"/>
      <c r="R25" s="17">
        <f t="shared" si="4"/>
        <v>0.22</v>
      </c>
    </row>
    <row r="26" spans="1:18" ht="78.75" customHeight="1" x14ac:dyDescent="0.25">
      <c r="A26" s="16" t="s">
        <v>127</v>
      </c>
      <c r="B26" s="16" t="s">
        <v>47</v>
      </c>
      <c r="C26" s="31">
        <v>4878.96</v>
      </c>
      <c r="D26" s="36"/>
      <c r="E26" s="17">
        <f t="shared" si="5"/>
        <v>4878.96</v>
      </c>
      <c r="F26" s="43" t="s">
        <v>55</v>
      </c>
      <c r="G26" s="44">
        <v>1004</v>
      </c>
      <c r="H26" s="45" t="s">
        <v>71</v>
      </c>
      <c r="I26" s="36"/>
      <c r="J26" s="17">
        <f t="shared" si="0"/>
        <v>4878.96</v>
      </c>
      <c r="K26" s="36"/>
      <c r="L26" s="17">
        <f t="shared" si="1"/>
        <v>4878.96</v>
      </c>
      <c r="M26" s="64"/>
      <c r="N26" s="17">
        <f t="shared" si="2"/>
        <v>4878.96</v>
      </c>
      <c r="O26" s="64">
        <v>236.8</v>
      </c>
      <c r="P26" s="17">
        <f t="shared" si="3"/>
        <v>5115.76</v>
      </c>
      <c r="Q26" s="64"/>
      <c r="R26" s="17">
        <f t="shared" si="4"/>
        <v>5115.76</v>
      </c>
    </row>
    <row r="27" spans="1:18" ht="63.75" customHeight="1" x14ac:dyDescent="0.25">
      <c r="A27" s="16" t="s">
        <v>87</v>
      </c>
      <c r="B27" s="16" t="s">
        <v>48</v>
      </c>
      <c r="C27" s="31">
        <v>457</v>
      </c>
      <c r="D27" s="36"/>
      <c r="E27" s="17">
        <f t="shared" si="5"/>
        <v>457</v>
      </c>
      <c r="F27" s="43" t="s">
        <v>57</v>
      </c>
      <c r="G27" s="44" t="s">
        <v>58</v>
      </c>
      <c r="H27" s="45" t="s">
        <v>70</v>
      </c>
      <c r="I27" s="36"/>
      <c r="J27" s="17">
        <f t="shared" si="0"/>
        <v>457</v>
      </c>
      <c r="K27" s="36"/>
      <c r="L27" s="17">
        <f t="shared" si="1"/>
        <v>457</v>
      </c>
      <c r="M27" s="64"/>
      <c r="N27" s="17">
        <f t="shared" si="2"/>
        <v>457</v>
      </c>
      <c r="O27" s="64">
        <v>67</v>
      </c>
      <c r="P27" s="17">
        <f t="shared" si="3"/>
        <v>524</v>
      </c>
      <c r="Q27" s="64"/>
      <c r="R27" s="17">
        <f t="shared" si="4"/>
        <v>524</v>
      </c>
    </row>
    <row r="28" spans="1:18" ht="99" customHeight="1" x14ac:dyDescent="0.25">
      <c r="A28" s="16" t="s">
        <v>38</v>
      </c>
      <c r="B28" s="16" t="s">
        <v>49</v>
      </c>
      <c r="C28" s="31">
        <v>806.3</v>
      </c>
      <c r="D28" s="36"/>
      <c r="E28" s="17">
        <f t="shared" si="5"/>
        <v>806.3</v>
      </c>
      <c r="F28" s="43" t="s">
        <v>66</v>
      </c>
      <c r="G28" s="44" t="s">
        <v>59</v>
      </c>
      <c r="H28" s="45" t="s">
        <v>65</v>
      </c>
      <c r="I28" s="36"/>
      <c r="J28" s="17">
        <f t="shared" si="0"/>
        <v>806.3</v>
      </c>
      <c r="K28" s="36"/>
      <c r="L28" s="17">
        <f t="shared" si="1"/>
        <v>806.3</v>
      </c>
      <c r="M28" s="64">
        <v>-71.099999999999994</v>
      </c>
      <c r="N28" s="17">
        <f t="shared" si="2"/>
        <v>735.19999999999993</v>
      </c>
      <c r="O28" s="64"/>
      <c r="P28" s="17">
        <f t="shared" si="3"/>
        <v>735.19999999999993</v>
      </c>
      <c r="Q28" s="64"/>
      <c r="R28" s="17">
        <f t="shared" si="4"/>
        <v>735.19999999999993</v>
      </c>
    </row>
    <row r="29" spans="1:18" ht="57" customHeight="1" x14ac:dyDescent="0.25">
      <c r="A29" s="16" t="s">
        <v>117</v>
      </c>
      <c r="B29" s="16" t="s">
        <v>116</v>
      </c>
      <c r="C29" s="31"/>
      <c r="D29" s="36"/>
      <c r="E29" s="17"/>
      <c r="F29" s="43"/>
      <c r="G29" s="44"/>
      <c r="H29" s="45"/>
      <c r="I29" s="36"/>
      <c r="J29" s="17"/>
      <c r="K29" s="36"/>
      <c r="L29" s="17"/>
      <c r="M29" s="64">
        <v>9.43</v>
      </c>
      <c r="N29" s="17">
        <f t="shared" si="2"/>
        <v>9.43</v>
      </c>
      <c r="O29" s="64"/>
      <c r="P29" s="17">
        <f t="shared" si="3"/>
        <v>9.43</v>
      </c>
      <c r="Q29" s="64"/>
      <c r="R29" s="17">
        <f t="shared" si="4"/>
        <v>9.43</v>
      </c>
    </row>
    <row r="30" spans="1:18" ht="31.5" customHeight="1" x14ac:dyDescent="0.25">
      <c r="A30" s="16" t="s">
        <v>39</v>
      </c>
      <c r="B30" s="16" t="s">
        <v>50</v>
      </c>
      <c r="C30" s="31">
        <v>621.5</v>
      </c>
      <c r="D30" s="37"/>
      <c r="E30" s="17">
        <f t="shared" si="5"/>
        <v>621.5</v>
      </c>
      <c r="F30" s="43" t="s">
        <v>69</v>
      </c>
      <c r="G30" s="44" t="s">
        <v>64</v>
      </c>
      <c r="H30" s="45" t="s">
        <v>63</v>
      </c>
      <c r="I30" s="37"/>
      <c r="J30" s="17">
        <f t="shared" si="0"/>
        <v>621.5</v>
      </c>
      <c r="K30" s="37"/>
      <c r="L30" s="17">
        <f t="shared" si="1"/>
        <v>621.5</v>
      </c>
      <c r="M30" s="65">
        <v>-62.2</v>
      </c>
      <c r="N30" s="17">
        <f t="shared" si="2"/>
        <v>559.29999999999995</v>
      </c>
      <c r="O30" s="65"/>
      <c r="P30" s="17">
        <f t="shared" si="3"/>
        <v>559.29999999999995</v>
      </c>
      <c r="Q30" s="65">
        <v>62.2</v>
      </c>
      <c r="R30" s="17">
        <f t="shared" si="4"/>
        <v>621.5</v>
      </c>
    </row>
    <row r="31" spans="1:18" ht="33.75" hidden="1" customHeight="1" x14ac:dyDescent="0.25">
      <c r="A31" s="16" t="s">
        <v>32</v>
      </c>
      <c r="B31" s="3" t="s">
        <v>28</v>
      </c>
      <c r="C31" s="17"/>
      <c r="D31" s="38"/>
      <c r="E31" s="17"/>
      <c r="F31" s="43"/>
      <c r="G31" s="44"/>
      <c r="H31" s="46"/>
      <c r="I31" s="38"/>
      <c r="J31" s="17"/>
      <c r="K31" s="38"/>
      <c r="L31" s="17"/>
      <c r="M31" s="66"/>
      <c r="N31" s="17"/>
      <c r="O31" s="66"/>
      <c r="P31" s="17"/>
      <c r="Q31" s="66"/>
      <c r="R31" s="17"/>
    </row>
    <row r="32" spans="1:18" ht="64.5" hidden="1" customHeight="1" x14ac:dyDescent="0.25">
      <c r="A32" s="14"/>
      <c r="B32" s="16" t="s">
        <v>35</v>
      </c>
      <c r="C32" s="12"/>
      <c r="D32" s="39"/>
      <c r="E32" s="12"/>
      <c r="F32" s="43"/>
      <c r="G32" s="44"/>
      <c r="H32" s="46"/>
      <c r="I32" s="39"/>
      <c r="J32" s="17"/>
      <c r="K32" s="39"/>
      <c r="L32" s="17"/>
      <c r="M32" s="67"/>
      <c r="N32" s="17"/>
      <c r="O32" s="67"/>
      <c r="P32" s="17"/>
      <c r="Q32" s="67"/>
      <c r="R32" s="17"/>
    </row>
    <row r="33" spans="1:18" ht="31.5" hidden="1" x14ac:dyDescent="0.25">
      <c r="A33" s="3" t="s">
        <v>13</v>
      </c>
      <c r="B33" s="3" t="s">
        <v>14</v>
      </c>
      <c r="C33" s="12"/>
      <c r="D33" s="39"/>
      <c r="E33" s="12"/>
      <c r="F33" s="43"/>
      <c r="G33" s="44"/>
      <c r="H33" s="46"/>
      <c r="I33" s="39"/>
      <c r="J33" s="17"/>
      <c r="K33" s="39"/>
      <c r="L33" s="17"/>
      <c r="M33" s="67"/>
      <c r="N33" s="17"/>
      <c r="O33" s="67"/>
      <c r="P33" s="17"/>
      <c r="Q33" s="67"/>
      <c r="R33" s="17"/>
    </row>
    <row r="34" spans="1:18" ht="31.5" hidden="1" x14ac:dyDescent="0.25">
      <c r="A34" s="3" t="s">
        <v>13</v>
      </c>
      <c r="B34" s="3" t="s">
        <v>15</v>
      </c>
      <c r="C34" s="12"/>
      <c r="D34" s="39"/>
      <c r="E34" s="12"/>
      <c r="F34" s="43"/>
      <c r="G34" s="44"/>
      <c r="H34" s="46"/>
      <c r="I34" s="39"/>
      <c r="J34" s="17"/>
      <c r="K34" s="39"/>
      <c r="L34" s="17"/>
      <c r="M34" s="67"/>
      <c r="N34" s="17"/>
      <c r="O34" s="67"/>
      <c r="P34" s="17"/>
      <c r="Q34" s="67"/>
      <c r="R34" s="17"/>
    </row>
    <row r="35" spans="1:18" x14ac:dyDescent="0.25">
      <c r="A35" s="3"/>
      <c r="B35" s="4" t="s">
        <v>112</v>
      </c>
      <c r="C35" s="13">
        <f>C54</f>
        <v>1474.1</v>
      </c>
      <c r="D35" s="40"/>
      <c r="E35" s="13">
        <f>E38+E39+E41+E54+E43+E53</f>
        <v>19154.93</v>
      </c>
      <c r="F35" s="43"/>
      <c r="G35" s="44"/>
      <c r="H35" s="46"/>
      <c r="I35" s="40"/>
      <c r="J35" s="53">
        <f>SUM(J36:J53)+J54</f>
        <v>78969.2</v>
      </c>
      <c r="K35" s="40"/>
      <c r="L35" s="53">
        <f>SUM(L36:L53)+L54</f>
        <v>87531.25</v>
      </c>
      <c r="M35" s="68"/>
      <c r="N35" s="53">
        <f>SUM(N36:N53)+N54</f>
        <v>126860.21</v>
      </c>
      <c r="O35" s="68"/>
      <c r="P35" s="53">
        <f>SUM(P36:P53)+P54</f>
        <v>125750.13200000003</v>
      </c>
      <c r="Q35" s="68"/>
      <c r="R35" s="53">
        <f>SUM(R36:R53)+R54</f>
        <v>125386.03200000002</v>
      </c>
    </row>
    <row r="36" spans="1:18" ht="63" x14ac:dyDescent="0.25">
      <c r="A36" s="16" t="s">
        <v>102</v>
      </c>
      <c r="B36" s="16" t="s">
        <v>103</v>
      </c>
      <c r="C36" s="13"/>
      <c r="D36" s="40"/>
      <c r="E36" s="13"/>
      <c r="F36" s="43"/>
      <c r="G36" s="44"/>
      <c r="H36" s="46"/>
      <c r="I36" s="39">
        <v>40000</v>
      </c>
      <c r="J36" s="17">
        <f t="shared" ref="J36:J47" si="6">E36+I36</f>
        <v>40000</v>
      </c>
      <c r="K36" s="39"/>
      <c r="L36" s="17">
        <f t="shared" ref="L36:L48" si="7">J36+K36</f>
        <v>40000</v>
      </c>
      <c r="M36" s="67">
        <v>-1432.43</v>
      </c>
      <c r="N36" s="17">
        <f t="shared" ref="N36:N49" si="8">L36+M36</f>
        <v>38567.57</v>
      </c>
      <c r="O36" s="67"/>
      <c r="P36" s="17">
        <f t="shared" ref="P36:P53" si="9">N36+O36</f>
        <v>38567.57</v>
      </c>
      <c r="Q36" s="67">
        <v>-445.1</v>
      </c>
      <c r="R36" s="17">
        <f t="shared" ref="R36:R53" si="10">P36+Q36</f>
        <v>38122.47</v>
      </c>
    </row>
    <row r="37" spans="1:18" ht="64.5" customHeight="1" x14ac:dyDescent="0.25">
      <c r="A37" s="16" t="s">
        <v>120</v>
      </c>
      <c r="B37" s="16" t="s">
        <v>121</v>
      </c>
      <c r="C37" s="13"/>
      <c r="D37" s="40"/>
      <c r="E37" s="13"/>
      <c r="F37" s="43"/>
      <c r="G37" s="44"/>
      <c r="H37" s="46"/>
      <c r="I37" s="39"/>
      <c r="J37" s="17"/>
      <c r="K37" s="39"/>
      <c r="L37" s="17"/>
      <c r="M37" s="67"/>
      <c r="N37" s="17"/>
      <c r="O37" s="67">
        <v>607.62199999999996</v>
      </c>
      <c r="P37" s="17">
        <f t="shared" si="9"/>
        <v>607.62199999999996</v>
      </c>
      <c r="Q37" s="67"/>
      <c r="R37" s="17">
        <f t="shared" si="10"/>
        <v>607.62199999999996</v>
      </c>
    </row>
    <row r="38" spans="1:18" ht="47.25" x14ac:dyDescent="0.25">
      <c r="A38" s="16" t="s">
        <v>85</v>
      </c>
      <c r="B38" s="16" t="s">
        <v>86</v>
      </c>
      <c r="C38" s="12"/>
      <c r="D38" s="39">
        <v>362.93</v>
      </c>
      <c r="E38" s="17">
        <f t="shared" ref="E38:E43" si="11">C38+D38</f>
        <v>362.93</v>
      </c>
      <c r="F38" s="43" t="s">
        <v>93</v>
      </c>
      <c r="G38" s="44" t="s">
        <v>92</v>
      </c>
      <c r="H38" s="46" t="s">
        <v>90</v>
      </c>
      <c r="I38" s="39"/>
      <c r="J38" s="17">
        <f t="shared" si="6"/>
        <v>362.93</v>
      </c>
      <c r="K38" s="39"/>
      <c r="L38" s="17">
        <f t="shared" si="7"/>
        <v>362.93</v>
      </c>
      <c r="M38" s="67"/>
      <c r="N38" s="17">
        <f t="shared" si="8"/>
        <v>362.93</v>
      </c>
      <c r="O38" s="67">
        <v>1044.8</v>
      </c>
      <c r="P38" s="17">
        <f t="shared" si="9"/>
        <v>1407.73</v>
      </c>
      <c r="Q38" s="67"/>
      <c r="R38" s="17">
        <f t="shared" si="10"/>
        <v>1407.73</v>
      </c>
    </row>
    <row r="39" spans="1:18" ht="31.5" x14ac:dyDescent="0.25">
      <c r="A39" s="16" t="s">
        <v>81</v>
      </c>
      <c r="B39" s="16" t="s">
        <v>82</v>
      </c>
      <c r="C39" s="12"/>
      <c r="D39" s="39">
        <v>7719</v>
      </c>
      <c r="E39" s="17">
        <f t="shared" si="11"/>
        <v>7719</v>
      </c>
      <c r="F39" s="43" t="s">
        <v>94</v>
      </c>
      <c r="G39" s="44" t="s">
        <v>91</v>
      </c>
      <c r="H39" s="46" t="s">
        <v>88</v>
      </c>
      <c r="I39" s="39"/>
      <c r="J39" s="17">
        <f t="shared" si="6"/>
        <v>7719</v>
      </c>
      <c r="K39" s="39"/>
      <c r="L39" s="17">
        <f t="shared" si="7"/>
        <v>7719</v>
      </c>
      <c r="M39" s="67"/>
      <c r="N39" s="17">
        <f t="shared" si="8"/>
        <v>7719</v>
      </c>
      <c r="O39" s="71">
        <v>-4135.47</v>
      </c>
      <c r="P39" s="17">
        <f t="shared" si="9"/>
        <v>3583.5299999999997</v>
      </c>
      <c r="Q39" s="71"/>
      <c r="R39" s="17">
        <f t="shared" si="10"/>
        <v>3583.5299999999997</v>
      </c>
    </row>
    <row r="40" spans="1:18" ht="63" x14ac:dyDescent="0.25">
      <c r="A40" s="16" t="s">
        <v>104</v>
      </c>
      <c r="B40" s="16" t="s">
        <v>105</v>
      </c>
      <c r="C40" s="12"/>
      <c r="D40" s="39"/>
      <c r="E40" s="17"/>
      <c r="F40" s="43"/>
      <c r="G40" s="44"/>
      <c r="H40" s="46"/>
      <c r="I40" s="39">
        <f>15578.44+408.05</f>
        <v>15986.49</v>
      </c>
      <c r="J40" s="17">
        <f t="shared" si="6"/>
        <v>15986.49</v>
      </c>
      <c r="K40" s="39"/>
      <c r="L40" s="17">
        <f t="shared" si="7"/>
        <v>15986.49</v>
      </c>
      <c r="M40" s="67"/>
      <c r="N40" s="17">
        <f t="shared" si="8"/>
        <v>15986.49</v>
      </c>
      <c r="O40" s="71">
        <v>-2114.77</v>
      </c>
      <c r="P40" s="17">
        <f t="shared" si="9"/>
        <v>13871.72</v>
      </c>
      <c r="Q40" s="71"/>
      <c r="R40" s="17">
        <f t="shared" si="10"/>
        <v>13871.72</v>
      </c>
    </row>
    <row r="41" spans="1:18" ht="47.25" x14ac:dyDescent="0.25">
      <c r="A41" s="16" t="s">
        <v>83</v>
      </c>
      <c r="B41" s="16" t="s">
        <v>84</v>
      </c>
      <c r="C41" s="12"/>
      <c r="D41" s="39">
        <f>52.08+9407.82</f>
        <v>9459.9</v>
      </c>
      <c r="E41" s="17">
        <f t="shared" si="11"/>
        <v>9459.9</v>
      </c>
      <c r="F41" s="43" t="s">
        <v>95</v>
      </c>
      <c r="G41" s="44" t="s">
        <v>91</v>
      </c>
      <c r="H41" s="46" t="s">
        <v>89</v>
      </c>
      <c r="I41" s="39"/>
      <c r="J41" s="17">
        <f t="shared" si="6"/>
        <v>9459.9</v>
      </c>
      <c r="K41" s="39">
        <v>8362.0499999999993</v>
      </c>
      <c r="L41" s="17">
        <f t="shared" si="7"/>
        <v>17821.949999999997</v>
      </c>
      <c r="M41" s="67"/>
      <c r="N41" s="17">
        <f t="shared" si="8"/>
        <v>17821.949999999997</v>
      </c>
      <c r="O41" s="71">
        <v>595.63</v>
      </c>
      <c r="P41" s="17">
        <f t="shared" si="9"/>
        <v>18417.579999999998</v>
      </c>
      <c r="Q41" s="71"/>
      <c r="R41" s="17">
        <f t="shared" si="10"/>
        <v>18417.579999999998</v>
      </c>
    </row>
    <row r="42" spans="1:18" ht="47.25" x14ac:dyDescent="0.25">
      <c r="A42" s="16" t="s">
        <v>99</v>
      </c>
      <c r="B42" s="16" t="s">
        <v>122</v>
      </c>
      <c r="C42" s="12"/>
      <c r="D42" s="39"/>
      <c r="E42" s="17"/>
      <c r="F42" s="47"/>
      <c r="G42" s="48"/>
      <c r="H42" s="48"/>
      <c r="I42" s="39"/>
      <c r="J42" s="17"/>
      <c r="K42" s="39"/>
      <c r="L42" s="17"/>
      <c r="M42" s="67"/>
      <c r="N42" s="17">
        <v>29149.66</v>
      </c>
      <c r="O42" s="71">
        <v>-2021.53</v>
      </c>
      <c r="P42" s="17">
        <f t="shared" si="9"/>
        <v>27128.13</v>
      </c>
      <c r="Q42" s="71"/>
      <c r="R42" s="17">
        <f t="shared" si="10"/>
        <v>27128.13</v>
      </c>
    </row>
    <row r="43" spans="1:18" ht="31.5" x14ac:dyDescent="0.25">
      <c r="A43" s="16" t="s">
        <v>97</v>
      </c>
      <c r="B43" s="16" t="s">
        <v>98</v>
      </c>
      <c r="C43" s="12"/>
      <c r="D43" s="39">
        <v>139</v>
      </c>
      <c r="E43" s="17">
        <f t="shared" si="11"/>
        <v>139</v>
      </c>
      <c r="F43" s="47"/>
      <c r="G43" s="48"/>
      <c r="H43" s="48"/>
      <c r="I43" s="39"/>
      <c r="J43" s="17">
        <f t="shared" si="6"/>
        <v>139</v>
      </c>
      <c r="K43" s="39"/>
      <c r="L43" s="17">
        <f t="shared" si="7"/>
        <v>139</v>
      </c>
      <c r="M43" s="67"/>
      <c r="N43" s="17">
        <f t="shared" si="8"/>
        <v>139</v>
      </c>
      <c r="O43" s="67"/>
      <c r="P43" s="17">
        <f t="shared" si="9"/>
        <v>139</v>
      </c>
      <c r="Q43" s="67"/>
      <c r="R43" s="17">
        <f t="shared" si="10"/>
        <v>139</v>
      </c>
    </row>
    <row r="44" spans="1:18" ht="31.5" x14ac:dyDescent="0.25">
      <c r="A44" s="16" t="s">
        <v>97</v>
      </c>
      <c r="B44" s="16" t="s">
        <v>101</v>
      </c>
      <c r="C44" s="12"/>
      <c r="D44" s="39"/>
      <c r="E44" s="17"/>
      <c r="F44" s="47"/>
      <c r="G44" s="48"/>
      <c r="H44" s="48"/>
      <c r="I44" s="39">
        <v>731</v>
      </c>
      <c r="J44" s="17">
        <f t="shared" si="6"/>
        <v>731</v>
      </c>
      <c r="K44" s="39"/>
      <c r="L44" s="17">
        <f t="shared" si="7"/>
        <v>731</v>
      </c>
      <c r="M44" s="67"/>
      <c r="N44" s="17">
        <f t="shared" si="8"/>
        <v>731</v>
      </c>
      <c r="O44" s="67">
        <v>120</v>
      </c>
      <c r="P44" s="17">
        <f t="shared" si="9"/>
        <v>851</v>
      </c>
      <c r="Q44" s="67"/>
      <c r="R44" s="17">
        <f t="shared" si="10"/>
        <v>851</v>
      </c>
    </row>
    <row r="45" spans="1:18" ht="31.5" x14ac:dyDescent="0.25">
      <c r="A45" s="16" t="s">
        <v>97</v>
      </c>
      <c r="B45" s="16" t="s">
        <v>106</v>
      </c>
      <c r="C45" s="12"/>
      <c r="D45" s="39"/>
      <c r="E45" s="17"/>
      <c r="F45" s="47"/>
      <c r="G45" s="48"/>
      <c r="H45" s="48"/>
      <c r="I45" s="39">
        <v>520</v>
      </c>
      <c r="J45" s="17">
        <f t="shared" si="6"/>
        <v>520</v>
      </c>
      <c r="K45" s="39"/>
      <c r="L45" s="17">
        <f t="shared" si="7"/>
        <v>520</v>
      </c>
      <c r="M45" s="67"/>
      <c r="N45" s="17">
        <f t="shared" si="8"/>
        <v>520</v>
      </c>
      <c r="O45" s="67"/>
      <c r="P45" s="17">
        <f t="shared" si="9"/>
        <v>520</v>
      </c>
      <c r="Q45" s="67"/>
      <c r="R45" s="17">
        <f t="shared" si="10"/>
        <v>520</v>
      </c>
    </row>
    <row r="46" spans="1:18" ht="47.25" x14ac:dyDescent="0.25">
      <c r="A46" s="16" t="s">
        <v>97</v>
      </c>
      <c r="B46" s="16" t="s">
        <v>107</v>
      </c>
      <c r="C46" s="12"/>
      <c r="D46" s="39"/>
      <c r="E46" s="17"/>
      <c r="F46" s="47"/>
      <c r="G46" s="48"/>
      <c r="H46" s="48"/>
      <c r="I46" s="39">
        <v>576.78</v>
      </c>
      <c r="J46" s="17">
        <f t="shared" si="6"/>
        <v>576.78</v>
      </c>
      <c r="K46" s="39"/>
      <c r="L46" s="17">
        <f t="shared" si="7"/>
        <v>576.78</v>
      </c>
      <c r="M46" s="67"/>
      <c r="N46" s="17">
        <f t="shared" si="8"/>
        <v>576.78</v>
      </c>
      <c r="O46" s="67">
        <f>-212.76</f>
        <v>-212.76</v>
      </c>
      <c r="P46" s="17">
        <f t="shared" si="9"/>
        <v>364.02</v>
      </c>
      <c r="Q46" s="67"/>
      <c r="R46" s="17">
        <f t="shared" si="10"/>
        <v>364.02</v>
      </c>
    </row>
    <row r="47" spans="1:18" ht="31.5" x14ac:dyDescent="0.25">
      <c r="A47" s="16" t="s">
        <v>97</v>
      </c>
      <c r="B47" s="16" t="s">
        <v>108</v>
      </c>
      <c r="C47" s="12"/>
      <c r="D47" s="39"/>
      <c r="E47" s="17"/>
      <c r="F47" s="47"/>
      <c r="G47" s="48"/>
      <c r="H47" s="48"/>
      <c r="I47" s="39">
        <v>2000</v>
      </c>
      <c r="J47" s="17">
        <f t="shared" si="6"/>
        <v>2000</v>
      </c>
      <c r="K47" s="39"/>
      <c r="L47" s="17">
        <f t="shared" si="7"/>
        <v>2000</v>
      </c>
      <c r="M47" s="67"/>
      <c r="N47" s="17">
        <f t="shared" si="8"/>
        <v>2000</v>
      </c>
      <c r="O47" s="67"/>
      <c r="P47" s="17">
        <f t="shared" si="9"/>
        <v>2000</v>
      </c>
      <c r="Q47" s="67"/>
      <c r="R47" s="17">
        <f t="shared" si="10"/>
        <v>2000</v>
      </c>
    </row>
    <row r="48" spans="1:18" ht="31.5" x14ac:dyDescent="0.25">
      <c r="A48" s="16" t="s">
        <v>97</v>
      </c>
      <c r="B48" s="16" t="s">
        <v>114</v>
      </c>
      <c r="C48" s="12"/>
      <c r="D48" s="39"/>
      <c r="E48" s="17"/>
      <c r="F48" s="47"/>
      <c r="G48" s="48"/>
      <c r="H48" s="48"/>
      <c r="I48" s="39"/>
      <c r="J48" s="17"/>
      <c r="K48" s="39">
        <v>200</v>
      </c>
      <c r="L48" s="17">
        <f t="shared" si="7"/>
        <v>200</v>
      </c>
      <c r="M48" s="67"/>
      <c r="N48" s="17">
        <f t="shared" si="8"/>
        <v>200</v>
      </c>
      <c r="O48" s="67"/>
      <c r="P48" s="17">
        <f t="shared" si="9"/>
        <v>200</v>
      </c>
      <c r="Q48" s="67"/>
      <c r="R48" s="17">
        <f t="shared" si="10"/>
        <v>200</v>
      </c>
    </row>
    <row r="49" spans="1:18" ht="31.5" x14ac:dyDescent="0.25">
      <c r="A49" s="16" t="s">
        <v>97</v>
      </c>
      <c r="B49" s="16" t="s">
        <v>118</v>
      </c>
      <c r="C49" s="12"/>
      <c r="D49" s="39"/>
      <c r="E49" s="17"/>
      <c r="F49" s="47"/>
      <c r="G49" s="48"/>
      <c r="H49" s="48"/>
      <c r="I49" s="39"/>
      <c r="J49" s="17"/>
      <c r="K49" s="39"/>
      <c r="L49" s="17"/>
      <c r="M49" s="67">
        <v>11611.73</v>
      </c>
      <c r="N49" s="17">
        <f t="shared" si="8"/>
        <v>11611.73</v>
      </c>
      <c r="O49" s="67"/>
      <c r="P49" s="17">
        <f t="shared" si="9"/>
        <v>11611.73</v>
      </c>
      <c r="Q49" s="67"/>
      <c r="R49" s="17">
        <f t="shared" si="10"/>
        <v>11611.73</v>
      </c>
    </row>
    <row r="50" spans="1:18" ht="47.25" x14ac:dyDescent="0.25">
      <c r="A50" s="16" t="s">
        <v>97</v>
      </c>
      <c r="B50" s="16" t="s">
        <v>123</v>
      </c>
      <c r="C50" s="12"/>
      <c r="D50" s="39"/>
      <c r="E50" s="17"/>
      <c r="F50" s="47"/>
      <c r="G50" s="48"/>
      <c r="H50" s="48"/>
      <c r="I50" s="39"/>
      <c r="J50" s="17"/>
      <c r="K50" s="39"/>
      <c r="L50" s="17"/>
      <c r="M50" s="67"/>
      <c r="N50" s="17"/>
      <c r="O50" s="67">
        <v>1150</v>
      </c>
      <c r="P50" s="17">
        <f t="shared" si="9"/>
        <v>1150</v>
      </c>
      <c r="Q50" s="67"/>
      <c r="R50" s="17">
        <f t="shared" si="10"/>
        <v>1150</v>
      </c>
    </row>
    <row r="51" spans="1:18" ht="67.5" customHeight="1" x14ac:dyDescent="0.25">
      <c r="A51" s="16" t="s">
        <v>97</v>
      </c>
      <c r="B51" s="72" t="s">
        <v>124</v>
      </c>
      <c r="C51" s="12"/>
      <c r="D51" s="39"/>
      <c r="E51" s="17"/>
      <c r="F51" s="47"/>
      <c r="G51" s="48"/>
      <c r="H51" s="48"/>
      <c r="I51" s="39"/>
      <c r="J51" s="17"/>
      <c r="K51" s="39"/>
      <c r="L51" s="17"/>
      <c r="M51" s="67"/>
      <c r="N51" s="17"/>
      <c r="O51" s="67">
        <v>2000</v>
      </c>
      <c r="P51" s="17">
        <f t="shared" si="9"/>
        <v>2000</v>
      </c>
      <c r="Q51" s="67"/>
      <c r="R51" s="17">
        <f t="shared" si="10"/>
        <v>2000</v>
      </c>
    </row>
    <row r="52" spans="1:18" ht="31.5" x14ac:dyDescent="0.25">
      <c r="A52" s="16" t="s">
        <v>97</v>
      </c>
      <c r="B52" s="16" t="s">
        <v>125</v>
      </c>
      <c r="C52" s="12"/>
      <c r="D52" s="39"/>
      <c r="E52" s="17"/>
      <c r="F52" s="47"/>
      <c r="G52" s="48"/>
      <c r="H52" s="48"/>
      <c r="I52" s="39"/>
      <c r="J52" s="17"/>
      <c r="K52" s="39"/>
      <c r="L52" s="17"/>
      <c r="M52" s="67"/>
      <c r="N52" s="17"/>
      <c r="O52" s="67">
        <v>774.6</v>
      </c>
      <c r="P52" s="17">
        <f t="shared" si="9"/>
        <v>774.6</v>
      </c>
      <c r="Q52" s="67">
        <v>81</v>
      </c>
      <c r="R52" s="17">
        <f t="shared" si="10"/>
        <v>855.6</v>
      </c>
    </row>
    <row r="53" spans="1:18" ht="31.5" x14ac:dyDescent="0.25">
      <c r="A53" s="16" t="s">
        <v>97</v>
      </c>
      <c r="B53" s="16" t="s">
        <v>126</v>
      </c>
      <c r="C53" s="12"/>
      <c r="D53" s="39"/>
      <c r="E53" s="17"/>
      <c r="F53" s="47"/>
      <c r="G53" s="48"/>
      <c r="H53" s="48"/>
      <c r="I53" s="39"/>
      <c r="J53" s="17"/>
      <c r="K53" s="39"/>
      <c r="L53" s="17"/>
      <c r="M53" s="67"/>
      <c r="N53" s="17"/>
      <c r="O53" s="67">
        <v>1081.8</v>
      </c>
      <c r="P53" s="17">
        <f t="shared" si="9"/>
        <v>1081.8</v>
      </c>
      <c r="Q53" s="67"/>
      <c r="R53" s="17">
        <f t="shared" si="10"/>
        <v>1081.8</v>
      </c>
    </row>
    <row r="54" spans="1:18" x14ac:dyDescent="0.25">
      <c r="A54" s="3"/>
      <c r="B54" s="6" t="s">
        <v>16</v>
      </c>
      <c r="C54" s="13">
        <f>C64</f>
        <v>1474.1</v>
      </c>
      <c r="D54" s="40"/>
      <c r="E54" s="13">
        <f>E64</f>
        <v>1474.1</v>
      </c>
      <c r="I54" s="40"/>
      <c r="J54" s="53">
        <f>J64</f>
        <v>1474.1</v>
      </c>
      <c r="K54" s="40"/>
      <c r="L54" s="53">
        <f>L64</f>
        <v>1474.1</v>
      </c>
      <c r="M54" s="68"/>
      <c r="N54" s="53">
        <f>N64</f>
        <v>1474.1</v>
      </c>
      <c r="O54" s="68"/>
      <c r="P54" s="53">
        <f>P64</f>
        <v>1474.1</v>
      </c>
      <c r="Q54" s="68"/>
      <c r="R54" s="53">
        <f>R64</f>
        <v>1474.1</v>
      </c>
    </row>
    <row r="55" spans="1:18" hidden="1" x14ac:dyDescent="0.25">
      <c r="A55" s="3"/>
      <c r="B55" s="3"/>
      <c r="C55" s="12"/>
      <c r="D55" s="39"/>
      <c r="E55" s="12"/>
      <c r="I55" s="39"/>
      <c r="J55" s="17"/>
      <c r="K55" s="39"/>
      <c r="L55" s="17"/>
      <c r="M55" s="67"/>
      <c r="N55" s="17"/>
      <c r="O55" s="67"/>
      <c r="P55" s="17"/>
      <c r="Q55" s="67"/>
      <c r="R55" s="17"/>
    </row>
    <row r="56" spans="1:18" hidden="1" x14ac:dyDescent="0.25">
      <c r="A56" s="3"/>
      <c r="B56" s="3"/>
      <c r="C56" s="12"/>
      <c r="D56" s="39"/>
      <c r="E56" s="12"/>
      <c r="I56" s="39"/>
      <c r="J56" s="17"/>
      <c r="K56" s="39"/>
      <c r="L56" s="17"/>
      <c r="M56" s="67"/>
      <c r="N56" s="17"/>
      <c r="O56" s="67"/>
      <c r="P56" s="17"/>
      <c r="Q56" s="67"/>
      <c r="R56" s="17"/>
    </row>
    <row r="57" spans="1:18" hidden="1" x14ac:dyDescent="0.25">
      <c r="A57" s="3"/>
      <c r="B57" s="3"/>
      <c r="C57" s="12"/>
      <c r="D57" s="39"/>
      <c r="E57" s="12"/>
      <c r="I57" s="39"/>
      <c r="J57" s="17"/>
      <c r="K57" s="39"/>
      <c r="L57" s="17"/>
      <c r="M57" s="67"/>
      <c r="N57" s="17"/>
      <c r="O57" s="67"/>
      <c r="P57" s="17"/>
      <c r="Q57" s="67"/>
      <c r="R57" s="17"/>
    </row>
    <row r="58" spans="1:18" hidden="1" x14ac:dyDescent="0.25">
      <c r="A58" s="3"/>
      <c r="B58" s="3"/>
      <c r="C58" s="12"/>
      <c r="D58" s="39"/>
      <c r="E58" s="12"/>
      <c r="I58" s="39"/>
      <c r="J58" s="17"/>
      <c r="K58" s="39"/>
      <c r="L58" s="17"/>
      <c r="M58" s="67"/>
      <c r="N58" s="17"/>
      <c r="O58" s="67"/>
      <c r="P58" s="17"/>
      <c r="Q58" s="67"/>
      <c r="R58" s="17"/>
    </row>
    <row r="59" spans="1:18" hidden="1" x14ac:dyDescent="0.25">
      <c r="A59" s="3"/>
      <c r="B59" s="3"/>
      <c r="C59" s="12"/>
      <c r="D59" s="39"/>
      <c r="E59" s="12"/>
      <c r="I59" s="39"/>
      <c r="J59" s="17"/>
      <c r="K59" s="39"/>
      <c r="L59" s="17"/>
      <c r="M59" s="67"/>
      <c r="N59" s="17"/>
      <c r="O59" s="67"/>
      <c r="P59" s="17"/>
      <c r="Q59" s="67"/>
      <c r="R59" s="17"/>
    </row>
    <row r="60" spans="1:18" hidden="1" x14ac:dyDescent="0.25">
      <c r="A60" s="3"/>
      <c r="B60" s="3"/>
      <c r="C60" s="12"/>
      <c r="D60" s="39"/>
      <c r="E60" s="12"/>
      <c r="I60" s="39"/>
      <c r="J60" s="17"/>
      <c r="K60" s="39"/>
      <c r="L60" s="17"/>
      <c r="M60" s="67"/>
      <c r="N60" s="17"/>
      <c r="O60" s="67"/>
      <c r="P60" s="17"/>
      <c r="Q60" s="67"/>
      <c r="R60" s="17"/>
    </row>
    <row r="61" spans="1:18" hidden="1" x14ac:dyDescent="0.25">
      <c r="A61" s="3"/>
      <c r="B61" s="3"/>
      <c r="C61" s="12"/>
      <c r="D61" s="39"/>
      <c r="E61" s="12"/>
      <c r="I61" s="39"/>
      <c r="J61" s="17"/>
      <c r="K61" s="39"/>
      <c r="L61" s="17"/>
      <c r="M61" s="67"/>
      <c r="N61" s="17"/>
      <c r="O61" s="67"/>
      <c r="P61" s="17"/>
      <c r="Q61" s="67"/>
      <c r="R61" s="17"/>
    </row>
    <row r="62" spans="1:18" hidden="1" x14ac:dyDescent="0.25">
      <c r="A62" s="3"/>
      <c r="B62" s="3"/>
      <c r="C62" s="12"/>
      <c r="D62" s="39"/>
      <c r="E62" s="12"/>
      <c r="I62" s="39"/>
      <c r="J62" s="17"/>
      <c r="K62" s="39"/>
      <c r="L62" s="17"/>
      <c r="M62" s="67"/>
      <c r="N62" s="17"/>
      <c r="O62" s="67"/>
      <c r="P62" s="17"/>
      <c r="Q62" s="67"/>
      <c r="R62" s="17"/>
    </row>
    <row r="63" spans="1:18" hidden="1" x14ac:dyDescent="0.25">
      <c r="A63" s="3"/>
      <c r="B63" s="3"/>
      <c r="C63" s="12"/>
      <c r="D63" s="39"/>
      <c r="E63" s="12"/>
      <c r="I63" s="39"/>
      <c r="J63" s="17"/>
      <c r="K63" s="39"/>
      <c r="L63" s="17"/>
      <c r="M63" s="67"/>
      <c r="N63" s="17"/>
      <c r="O63" s="67"/>
      <c r="P63" s="17"/>
      <c r="Q63" s="67"/>
      <c r="R63" s="17"/>
    </row>
    <row r="64" spans="1:18" ht="46.5" customHeight="1" x14ac:dyDescent="0.25">
      <c r="A64" s="7" t="s">
        <v>33</v>
      </c>
      <c r="B64" s="8" t="s">
        <v>30</v>
      </c>
      <c r="C64" s="23">
        <f>C65+C66+C67</f>
        <v>1474.1</v>
      </c>
      <c r="D64" s="41"/>
      <c r="E64" s="23">
        <f>E65+E66+E67</f>
        <v>1474.1</v>
      </c>
      <c r="I64" s="41"/>
      <c r="J64" s="53">
        <f>J65+J66+J67</f>
        <v>1474.1</v>
      </c>
      <c r="K64" s="41"/>
      <c r="L64" s="53">
        <f>L65+L66+L67</f>
        <v>1474.1</v>
      </c>
      <c r="M64" s="69"/>
      <c r="N64" s="53">
        <f>N65+N66+N67</f>
        <v>1474.1</v>
      </c>
      <c r="O64" s="69"/>
      <c r="P64" s="53">
        <f>P65+P66+P67</f>
        <v>1474.1</v>
      </c>
      <c r="Q64" s="69"/>
      <c r="R64" s="53">
        <f>R65+R66+R67</f>
        <v>1474.1</v>
      </c>
    </row>
    <row r="65" spans="1:18" x14ac:dyDescent="0.25">
      <c r="A65" s="7" t="s">
        <v>33</v>
      </c>
      <c r="B65" s="8" t="s">
        <v>18</v>
      </c>
      <c r="C65" s="24">
        <v>1086.8</v>
      </c>
      <c r="D65" s="42"/>
      <c r="E65" s="17">
        <f t="shared" ref="E65:E67" si="12">C65+D65</f>
        <v>1086.8</v>
      </c>
      <c r="I65" s="42"/>
      <c r="J65" s="17">
        <f>E65+I65</f>
        <v>1086.8</v>
      </c>
      <c r="K65" s="42"/>
      <c r="L65" s="17">
        <f>J65+K65</f>
        <v>1086.8</v>
      </c>
      <c r="M65" s="70"/>
      <c r="N65" s="17">
        <f>L65+M65</f>
        <v>1086.8</v>
      </c>
      <c r="O65" s="70"/>
      <c r="P65" s="17">
        <f>N65+O65</f>
        <v>1086.8</v>
      </c>
      <c r="Q65" s="70"/>
      <c r="R65" s="17">
        <f>P65+Q65</f>
        <v>1086.8</v>
      </c>
    </row>
    <row r="66" spans="1:18" x14ac:dyDescent="0.25">
      <c r="A66" s="7" t="s">
        <v>33</v>
      </c>
      <c r="B66" s="8" t="s">
        <v>19</v>
      </c>
      <c r="C66" s="24">
        <v>271.89999999999998</v>
      </c>
      <c r="D66" s="42"/>
      <c r="E66" s="17">
        <f t="shared" si="12"/>
        <v>271.89999999999998</v>
      </c>
      <c r="I66" s="42"/>
      <c r="J66" s="17">
        <f>E66+I66</f>
        <v>271.89999999999998</v>
      </c>
      <c r="K66" s="42"/>
      <c r="L66" s="17">
        <f>J66+K66</f>
        <v>271.89999999999998</v>
      </c>
      <c r="M66" s="70"/>
      <c r="N66" s="17">
        <f>L66+M66</f>
        <v>271.89999999999998</v>
      </c>
      <c r="O66" s="70"/>
      <c r="P66" s="17">
        <f>N66+O66</f>
        <v>271.89999999999998</v>
      </c>
      <c r="Q66" s="70"/>
      <c r="R66" s="17">
        <f>P66+Q66</f>
        <v>271.89999999999998</v>
      </c>
    </row>
    <row r="67" spans="1:18" x14ac:dyDescent="0.25">
      <c r="A67" s="7" t="s">
        <v>33</v>
      </c>
      <c r="B67" s="8" t="s">
        <v>20</v>
      </c>
      <c r="C67" s="24">
        <v>115.4</v>
      </c>
      <c r="D67" s="42"/>
      <c r="E67" s="17">
        <f t="shared" si="12"/>
        <v>115.4</v>
      </c>
      <c r="I67" s="42"/>
      <c r="J67" s="17">
        <f>E67+I67</f>
        <v>115.4</v>
      </c>
      <c r="K67" s="42"/>
      <c r="L67" s="17">
        <f>J67+K67</f>
        <v>115.4</v>
      </c>
      <c r="M67" s="70"/>
      <c r="N67" s="17">
        <f>L67+M67</f>
        <v>115.4</v>
      </c>
      <c r="O67" s="70"/>
      <c r="P67" s="17">
        <f>N67+O67</f>
        <v>115.4</v>
      </c>
      <c r="Q67" s="70"/>
      <c r="R67" s="17">
        <f>P67+Q67</f>
        <v>115.4</v>
      </c>
    </row>
    <row r="68" spans="1:18" hidden="1" x14ac:dyDescent="0.25">
      <c r="A68" s="7" t="s">
        <v>17</v>
      </c>
      <c r="B68" s="8" t="s">
        <v>21</v>
      </c>
      <c r="C68" s="23">
        <f>C69</f>
        <v>0</v>
      </c>
      <c r="D68" s="41"/>
      <c r="E68" s="23"/>
      <c r="I68" s="41"/>
      <c r="J68" s="53"/>
      <c r="K68" s="41"/>
      <c r="L68" s="53"/>
      <c r="M68" s="69"/>
      <c r="N68" s="53"/>
      <c r="O68" s="69"/>
      <c r="P68" s="53"/>
      <c r="Q68" s="69"/>
      <c r="R68" s="53"/>
    </row>
    <row r="69" spans="1:18" ht="47.25" hidden="1" x14ac:dyDescent="0.25">
      <c r="A69" s="7"/>
      <c r="B69" s="9" t="s">
        <v>31</v>
      </c>
      <c r="C69" s="24"/>
      <c r="D69" s="42"/>
      <c r="E69" s="24"/>
      <c r="I69" s="42"/>
      <c r="J69" s="17"/>
      <c r="K69" s="42"/>
      <c r="L69" s="17"/>
      <c r="M69" s="70"/>
      <c r="N69" s="17"/>
      <c r="O69" s="70"/>
      <c r="P69" s="17"/>
      <c r="Q69" s="70"/>
      <c r="R69" s="17"/>
    </row>
    <row r="70" spans="1:18" ht="47.25" hidden="1" x14ac:dyDescent="0.25">
      <c r="A70" s="7"/>
      <c r="B70" s="10" t="s">
        <v>22</v>
      </c>
      <c r="C70" s="12"/>
      <c r="D70" s="39"/>
      <c r="E70" s="12"/>
      <c r="I70" s="39"/>
      <c r="J70" s="17"/>
      <c r="K70" s="39"/>
      <c r="L70" s="17"/>
      <c r="M70" s="67"/>
      <c r="N70" s="17"/>
      <c r="O70" s="67"/>
      <c r="P70" s="17"/>
      <c r="Q70" s="67"/>
      <c r="R70" s="17"/>
    </row>
    <row r="71" spans="1:18" x14ac:dyDescent="0.25">
      <c r="A71" s="7"/>
      <c r="B71" s="11" t="s">
        <v>113</v>
      </c>
      <c r="C71" s="23">
        <f>C74</f>
        <v>61926.81</v>
      </c>
      <c r="D71" s="41"/>
      <c r="E71" s="23">
        <f>E74</f>
        <v>62126.81</v>
      </c>
      <c r="I71" s="41"/>
      <c r="J71" s="53">
        <f>J74</f>
        <v>68150.67</v>
      </c>
      <c r="K71" s="41"/>
      <c r="L71" s="53">
        <f>L74</f>
        <v>68150.67</v>
      </c>
      <c r="M71" s="69"/>
      <c r="N71" s="53">
        <f>N74</f>
        <v>70739.94</v>
      </c>
      <c r="O71" s="69"/>
      <c r="P71" s="53">
        <f>P74+P72</f>
        <v>75520.479999999996</v>
      </c>
      <c r="Q71" s="69"/>
      <c r="R71" s="53">
        <f>R74+R72</f>
        <v>79546.78</v>
      </c>
    </row>
    <row r="72" spans="1:18" ht="31.5" x14ac:dyDescent="0.25">
      <c r="A72" s="16" t="s">
        <v>129</v>
      </c>
      <c r="B72" s="8" t="s">
        <v>128</v>
      </c>
      <c r="C72" s="24"/>
      <c r="D72" s="42"/>
      <c r="E72" s="24"/>
      <c r="I72" s="42"/>
      <c r="J72" s="17"/>
      <c r="K72" s="42"/>
      <c r="L72" s="17"/>
      <c r="M72" s="70"/>
      <c r="N72" s="17"/>
      <c r="O72" s="70">
        <v>244.41</v>
      </c>
      <c r="P72" s="17">
        <f>N72+O72</f>
        <v>244.41</v>
      </c>
      <c r="Q72" s="70"/>
      <c r="R72" s="17">
        <f>P72+Q72</f>
        <v>244.41</v>
      </c>
    </row>
    <row r="73" spans="1:18" hidden="1" x14ac:dyDescent="0.25">
      <c r="A73" s="7"/>
      <c r="B73" s="11"/>
      <c r="C73" s="23"/>
      <c r="D73" s="41"/>
      <c r="E73" s="23"/>
      <c r="I73" s="41"/>
      <c r="J73" s="53"/>
      <c r="K73" s="41"/>
      <c r="L73" s="53"/>
      <c r="M73" s="69"/>
      <c r="N73" s="53"/>
      <c r="O73" s="69"/>
      <c r="P73" s="53"/>
      <c r="Q73" s="69"/>
      <c r="R73" s="53"/>
    </row>
    <row r="74" spans="1:18" ht="60.75" customHeight="1" x14ac:dyDescent="0.25">
      <c r="A74" s="7" t="s">
        <v>34</v>
      </c>
      <c r="B74" s="15" t="s">
        <v>29</v>
      </c>
      <c r="C74" s="12">
        <f>C75+C76+C77</f>
        <v>61926.81</v>
      </c>
      <c r="D74" s="39"/>
      <c r="E74" s="12">
        <f>E75+E76+E77</f>
        <v>62126.81</v>
      </c>
      <c r="I74" s="39"/>
      <c r="J74" s="17">
        <f>J75+J76+J77</f>
        <v>68150.67</v>
      </c>
      <c r="K74" s="39"/>
      <c r="L74" s="17">
        <f>L75+L76+L77</f>
        <v>68150.67</v>
      </c>
      <c r="M74" s="67"/>
      <c r="N74" s="17">
        <f>N75+N76+N77</f>
        <v>70739.94</v>
      </c>
      <c r="O74" s="67"/>
      <c r="P74" s="17">
        <f>P75+P76+P77</f>
        <v>75276.069999999992</v>
      </c>
      <c r="Q74" s="67"/>
      <c r="R74" s="17">
        <f>R75+R76+R77</f>
        <v>79302.37</v>
      </c>
    </row>
    <row r="75" spans="1:18" x14ac:dyDescent="0.25">
      <c r="A75" s="7" t="s">
        <v>34</v>
      </c>
      <c r="B75" s="3" t="s">
        <v>23</v>
      </c>
      <c r="C75" s="12">
        <f>47880.29-1086.8</f>
        <v>46793.49</v>
      </c>
      <c r="D75" s="39">
        <v>200</v>
      </c>
      <c r="E75" s="17">
        <f t="shared" ref="E75:E77" si="13">C75+D75</f>
        <v>46993.49</v>
      </c>
      <c r="I75" s="39">
        <f>2625.19+2934.42</f>
        <v>5559.6100000000006</v>
      </c>
      <c r="J75" s="17">
        <f>E75+I75</f>
        <v>52553.1</v>
      </c>
      <c r="K75" s="39"/>
      <c r="L75" s="17">
        <f>J75+K75</f>
        <v>52553.1</v>
      </c>
      <c r="M75" s="67">
        <v>1036.76</v>
      </c>
      <c r="N75" s="17">
        <f>L75+M75</f>
        <v>53589.86</v>
      </c>
      <c r="O75" s="67">
        <f>3357.32+79.96</f>
        <v>3437.28</v>
      </c>
      <c r="P75" s="17">
        <f>N75+O75</f>
        <v>57027.14</v>
      </c>
      <c r="Q75" s="67"/>
      <c r="R75" s="17">
        <f>P75+Q75</f>
        <v>57027.14</v>
      </c>
    </row>
    <row r="76" spans="1:18" x14ac:dyDescent="0.25">
      <c r="A76" s="7" t="s">
        <v>34</v>
      </c>
      <c r="B76" s="3" t="s">
        <v>24</v>
      </c>
      <c r="C76" s="12">
        <f>9489.03-271.9</f>
        <v>9217.130000000001</v>
      </c>
      <c r="D76" s="39"/>
      <c r="E76" s="17">
        <f t="shared" si="13"/>
        <v>9217.130000000001</v>
      </c>
      <c r="I76" s="39">
        <f>-546.2</f>
        <v>-546.20000000000005</v>
      </c>
      <c r="J76" s="17">
        <f>E76+I76</f>
        <v>8670.93</v>
      </c>
      <c r="K76" s="39"/>
      <c r="L76" s="17">
        <f>J76+K76</f>
        <v>8670.93</v>
      </c>
      <c r="M76" s="67">
        <f>1536.01+16.5</f>
        <v>1552.51</v>
      </c>
      <c r="N76" s="17">
        <f>L76+M76</f>
        <v>10223.44</v>
      </c>
      <c r="O76" s="67">
        <v>-44.68</v>
      </c>
      <c r="P76" s="17">
        <f>N76+O76</f>
        <v>10178.76</v>
      </c>
      <c r="Q76" s="67">
        <f>4620-100-493.7</f>
        <v>4026.3</v>
      </c>
      <c r="R76" s="17">
        <f>P76+Q76</f>
        <v>14205.060000000001</v>
      </c>
    </row>
    <row r="77" spans="1:18" x14ac:dyDescent="0.25">
      <c r="A77" s="7" t="s">
        <v>34</v>
      </c>
      <c r="B77" s="3" t="s">
        <v>25</v>
      </c>
      <c r="C77" s="12">
        <f>6031.59-115.4</f>
        <v>5916.1900000000005</v>
      </c>
      <c r="D77" s="39"/>
      <c r="E77" s="17">
        <f t="shared" si="13"/>
        <v>5916.1900000000005</v>
      </c>
      <c r="I77" s="39">
        <f>1010.45</f>
        <v>1010.45</v>
      </c>
      <c r="J77" s="17">
        <f>E77+I77</f>
        <v>6926.64</v>
      </c>
      <c r="K77" s="39"/>
      <c r="L77" s="17">
        <f>J77+K77</f>
        <v>6926.64</v>
      </c>
      <c r="M77" s="67"/>
      <c r="N77" s="17">
        <f>L77+M77</f>
        <v>6926.64</v>
      </c>
      <c r="O77" s="67">
        <f>1200-56.47</f>
        <v>1143.53</v>
      </c>
      <c r="P77" s="17">
        <f>N77+O77</f>
        <v>8070.17</v>
      </c>
      <c r="Q77" s="67"/>
      <c r="R77" s="17">
        <f>P77+Q77</f>
        <v>8070.17</v>
      </c>
    </row>
    <row r="78" spans="1:18" ht="22.5" customHeight="1" x14ac:dyDescent="0.25">
      <c r="A78" s="80" t="s">
        <v>26</v>
      </c>
      <c r="B78" s="80"/>
      <c r="C78" s="13">
        <f>C14+C12+C71+C35</f>
        <v>161619.80000000002</v>
      </c>
      <c r="D78" s="40">
        <f>SUM(D14:D77)</f>
        <v>17880.830000000002</v>
      </c>
      <c r="E78" s="13">
        <f>E14+E12+E71+E35</f>
        <v>179500.63</v>
      </c>
      <c r="I78" s="40">
        <f>SUM(I14:I77)</f>
        <v>65838.13</v>
      </c>
      <c r="J78" s="53">
        <f>J14+J12+J71+J35</f>
        <v>245338.76</v>
      </c>
      <c r="K78" s="40">
        <f>SUM(K11:K77)</f>
        <v>11433.05</v>
      </c>
      <c r="L78" s="53">
        <f>L14+L12+L71+L35</f>
        <v>256771.81</v>
      </c>
      <c r="M78" s="68">
        <f>SUM(M11:M77)</f>
        <v>22644.699999999997</v>
      </c>
      <c r="N78" s="53">
        <f>N14+N12+N71+N35</f>
        <v>308566.17000000004</v>
      </c>
      <c r="O78" s="68">
        <f>SUM(O11:O77)</f>
        <v>2981.5419999999999</v>
      </c>
      <c r="P78" s="53">
        <f>P14+P12+P71+P35</f>
        <v>311547.712</v>
      </c>
      <c r="Q78" s="68">
        <f>SUM(Q11:Q77)</f>
        <v>6837.52</v>
      </c>
      <c r="R78" s="53">
        <f>R14+R12+R71+R35</f>
        <v>318385.23200000002</v>
      </c>
    </row>
  </sheetData>
  <mergeCells count="10">
    <mergeCell ref="A7:R7"/>
    <mergeCell ref="A8:R8"/>
    <mergeCell ref="A9:R9"/>
    <mergeCell ref="A78:B78"/>
    <mergeCell ref="A1:R1"/>
    <mergeCell ref="A2:R2"/>
    <mergeCell ref="A3:R3"/>
    <mergeCell ref="A4:R4"/>
    <mergeCell ref="A5:R5"/>
    <mergeCell ref="A6:R6"/>
  </mergeCells>
  <pageMargins left="0.70866141732283472" right="0.19685039370078741" top="0.51181102362204722" bottom="0.31496062992125984" header="0.11811023622047245" footer="0.11811023622047245"/>
  <pageSetup paperSize="9" scale="88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 (безвоз)</vt:lpstr>
      <vt:lpstr>'прил.2 (безвоз)'!Заголовки_для_печати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2015-12-22T08:34:46Z</dcterms:modified>
</cp:coreProperties>
</file>