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-120" yWindow="-120" windowWidth="25440" windowHeight="15990"/>
  </bookViews>
  <sheets>
    <sheet name="Доходы" sheetId="1" r:id="rId1"/>
  </sheets>
  <definedNames>
    <definedName name="_xlnm._FilterDatabase" localSheetId="0" hidden="1">Доходы!$A$8:$AL$158</definedName>
    <definedName name="_xlnm.Print_Titles" localSheetId="0">Доходы!$8:$9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8" i="1"/>
  <c r="F155"/>
  <c r="F153"/>
  <c r="F151"/>
  <c r="F149"/>
  <c r="F147"/>
  <c r="F144"/>
  <c r="F142"/>
  <c r="F140"/>
  <c r="F138"/>
  <c r="F136"/>
  <c r="F134"/>
  <c r="F132"/>
  <c r="F130"/>
  <c r="F127"/>
  <c r="F125"/>
  <c r="F121"/>
  <c r="F117"/>
  <c r="F112"/>
  <c r="F110"/>
  <c r="F107"/>
  <c r="F105"/>
  <c r="F103"/>
  <c r="F101"/>
  <c r="F99"/>
  <c r="F98"/>
  <c r="F95"/>
  <c r="F90"/>
  <c r="F83"/>
  <c r="F79"/>
  <c r="F76"/>
  <c r="F73"/>
  <c r="F71"/>
  <c r="F68"/>
  <c r="F65"/>
  <c r="F63"/>
  <c r="F61"/>
  <c r="F53"/>
  <c r="F51"/>
  <c r="F48"/>
  <c r="F46"/>
  <c r="F43"/>
  <c r="F41"/>
  <c r="F38"/>
  <c r="F35"/>
  <c r="F30"/>
  <c r="F20"/>
  <c r="F14"/>
  <c r="F15"/>
  <c r="F16"/>
  <c r="I15"/>
  <c r="J15"/>
  <c r="I16"/>
  <c r="J16"/>
  <c r="I20"/>
  <c r="J20"/>
  <c r="I22"/>
  <c r="J22"/>
  <c r="I24"/>
  <c r="J24"/>
  <c r="I26"/>
  <c r="J26"/>
  <c r="I30"/>
  <c r="J30"/>
  <c r="I32"/>
  <c r="J32"/>
  <c r="I33"/>
  <c r="J33"/>
  <c r="I35"/>
  <c r="J35"/>
  <c r="I36"/>
  <c r="J36"/>
  <c r="I38"/>
  <c r="J38"/>
  <c r="I41"/>
  <c r="J41"/>
  <c r="I43"/>
  <c r="J43"/>
  <c r="I46"/>
  <c r="J46"/>
  <c r="I48"/>
  <c r="J48"/>
  <c r="I51"/>
  <c r="J51"/>
  <c r="I53"/>
  <c r="J53"/>
  <c r="I57"/>
  <c r="J57"/>
  <c r="I61"/>
  <c r="J61"/>
  <c r="I63"/>
  <c r="J63"/>
  <c r="I65"/>
  <c r="J65"/>
  <c r="I68"/>
  <c r="J68"/>
  <c r="I71"/>
  <c r="J71"/>
  <c r="I73"/>
  <c r="J73"/>
  <c r="I76"/>
  <c r="J76"/>
  <c r="I77"/>
  <c r="J77"/>
  <c r="I79"/>
  <c r="J79"/>
  <c r="I83"/>
  <c r="J83"/>
  <c r="I86"/>
  <c r="J86"/>
  <c r="I90"/>
  <c r="J90"/>
  <c r="I93"/>
  <c r="J93"/>
  <c r="I95"/>
  <c r="J95"/>
  <c r="I98"/>
  <c r="J98"/>
  <c r="I99"/>
  <c r="J99"/>
  <c r="I101"/>
  <c r="J101"/>
  <c r="I103"/>
  <c r="J103"/>
  <c r="I104"/>
  <c r="J104"/>
  <c r="I105"/>
  <c r="J105"/>
  <c r="I107"/>
  <c r="J107"/>
  <c r="I109"/>
  <c r="J109"/>
  <c r="I110"/>
  <c r="J110"/>
  <c r="I112"/>
  <c r="J112"/>
  <c r="I115"/>
  <c r="J115"/>
  <c r="I117"/>
  <c r="J117"/>
  <c r="I121"/>
  <c r="J121"/>
  <c r="I125"/>
  <c r="J125"/>
  <c r="I127"/>
  <c r="J127"/>
  <c r="I130"/>
  <c r="J130"/>
  <c r="I132"/>
  <c r="J132"/>
  <c r="I134"/>
  <c r="J134"/>
  <c r="I136"/>
  <c r="J136"/>
  <c r="I138"/>
  <c r="J138"/>
  <c r="I140"/>
  <c r="J140"/>
  <c r="I142"/>
  <c r="J142"/>
  <c r="I144"/>
  <c r="J144"/>
  <c r="I147"/>
  <c r="J147"/>
  <c r="I148"/>
  <c r="I149"/>
  <c r="J149"/>
  <c r="I151"/>
  <c r="J151"/>
  <c r="I153"/>
  <c r="J153"/>
  <c r="I155"/>
  <c r="J155"/>
  <c r="I158"/>
  <c r="J158"/>
  <c r="I14"/>
  <c r="J14"/>
  <c r="E67"/>
  <c r="E66" s="1"/>
  <c r="J66" s="1"/>
  <c r="D67"/>
  <c r="D66" s="1"/>
  <c r="I66" s="1"/>
  <c r="E157"/>
  <c r="J157" s="1"/>
  <c r="E154"/>
  <c r="J154" s="1"/>
  <c r="E152"/>
  <c r="J152" s="1"/>
  <c r="E150"/>
  <c r="E148"/>
  <c r="J148" s="1"/>
  <c r="E146"/>
  <c r="J146" s="1"/>
  <c r="E143"/>
  <c r="E141"/>
  <c r="J141" s="1"/>
  <c r="E139"/>
  <c r="J139" s="1"/>
  <c r="E137"/>
  <c r="J137" s="1"/>
  <c r="E135"/>
  <c r="J135" s="1"/>
  <c r="E133"/>
  <c r="J133" s="1"/>
  <c r="E131"/>
  <c r="J131" s="1"/>
  <c r="E129"/>
  <c r="J129" s="1"/>
  <c r="E126"/>
  <c r="E124"/>
  <c r="J124" s="1"/>
  <c r="E120"/>
  <c r="E119" s="1"/>
  <c r="J119" s="1"/>
  <c r="E116"/>
  <c r="E114"/>
  <c r="J114" s="1"/>
  <c r="E111"/>
  <c r="E108"/>
  <c r="J108" s="1"/>
  <c r="E106"/>
  <c r="F106" s="1"/>
  <c r="E102"/>
  <c r="F102" s="1"/>
  <c r="E100"/>
  <c r="E97"/>
  <c r="E94"/>
  <c r="E92"/>
  <c r="E91" s="1"/>
  <c r="J91" s="1"/>
  <c r="E89"/>
  <c r="J89" s="1"/>
  <c r="E85"/>
  <c r="E84" s="1"/>
  <c r="E82"/>
  <c r="E81" s="1"/>
  <c r="J81" s="1"/>
  <c r="E78"/>
  <c r="E75" s="1"/>
  <c r="E74" s="1"/>
  <c r="E72"/>
  <c r="E70"/>
  <c r="E64"/>
  <c r="F64" s="1"/>
  <c r="E62"/>
  <c r="F62" s="1"/>
  <c r="E60"/>
  <c r="J60" s="1"/>
  <c r="E56"/>
  <c r="E55" s="1"/>
  <c r="E54" s="1"/>
  <c r="E52"/>
  <c r="J52" s="1"/>
  <c r="E50"/>
  <c r="J50" s="1"/>
  <c r="E47"/>
  <c r="F47" s="1"/>
  <c r="E45"/>
  <c r="F45" s="1"/>
  <c r="E42"/>
  <c r="J42" s="1"/>
  <c r="E40"/>
  <c r="E37"/>
  <c r="E34"/>
  <c r="J34" s="1"/>
  <c r="E31"/>
  <c r="J31" s="1"/>
  <c r="E29"/>
  <c r="F29" s="1"/>
  <c r="E25"/>
  <c r="J25" s="1"/>
  <c r="E23"/>
  <c r="J23" s="1"/>
  <c r="E21"/>
  <c r="J21" s="1"/>
  <c r="E19"/>
  <c r="J19" s="1"/>
  <c r="E13"/>
  <c r="E12" s="1"/>
  <c r="F12" s="1"/>
  <c r="D154"/>
  <c r="I154" s="1"/>
  <c r="D152"/>
  <c r="I152" s="1"/>
  <c r="D150"/>
  <c r="I150" s="1"/>
  <c r="D148"/>
  <c r="D146"/>
  <c r="I146" s="1"/>
  <c r="D157"/>
  <c r="D156" s="1"/>
  <c r="I156" s="1"/>
  <c r="D143"/>
  <c r="I143" s="1"/>
  <c r="D141"/>
  <c r="I141" s="1"/>
  <c r="D139"/>
  <c r="I139" s="1"/>
  <c r="D137"/>
  <c r="I137" s="1"/>
  <c r="D135"/>
  <c r="I135" s="1"/>
  <c r="D133"/>
  <c r="I133" s="1"/>
  <c r="D131"/>
  <c r="I131" s="1"/>
  <c r="D129"/>
  <c r="I129" s="1"/>
  <c r="D126"/>
  <c r="I126" s="1"/>
  <c r="D124"/>
  <c r="I124" s="1"/>
  <c r="D120"/>
  <c r="D119" s="1"/>
  <c r="I119" s="1"/>
  <c r="D116"/>
  <c r="I116" s="1"/>
  <c r="D114"/>
  <c r="I114" s="1"/>
  <c r="D111"/>
  <c r="I111" s="1"/>
  <c r="D108"/>
  <c r="I108" s="1"/>
  <c r="D106"/>
  <c r="I106" s="1"/>
  <c r="D102"/>
  <c r="I102" s="1"/>
  <c r="D100"/>
  <c r="I100" s="1"/>
  <c r="D97"/>
  <c r="I97" s="1"/>
  <c r="D94"/>
  <c r="I94" s="1"/>
  <c r="D92"/>
  <c r="I92" s="1"/>
  <c r="D89"/>
  <c r="I89" s="1"/>
  <c r="D85"/>
  <c r="D84" s="1"/>
  <c r="I84" s="1"/>
  <c r="D82"/>
  <c r="D81" s="1"/>
  <c r="I81" s="1"/>
  <c r="D78"/>
  <c r="D75" s="1"/>
  <c r="D74" s="1"/>
  <c r="I74" s="1"/>
  <c r="D72"/>
  <c r="I72" s="1"/>
  <c r="D70"/>
  <c r="I70" s="1"/>
  <c r="D64"/>
  <c r="I64" s="1"/>
  <c r="D62"/>
  <c r="D60"/>
  <c r="I60" s="1"/>
  <c r="D56"/>
  <c r="D55" s="1"/>
  <c r="D54" s="1"/>
  <c r="I54" s="1"/>
  <c r="D52"/>
  <c r="I52" s="1"/>
  <c r="D50"/>
  <c r="I50" s="1"/>
  <c r="D47"/>
  <c r="I47" s="1"/>
  <c r="D45"/>
  <c r="I45" s="1"/>
  <c r="D42"/>
  <c r="I42" s="1"/>
  <c r="D40"/>
  <c r="D37"/>
  <c r="I37" s="1"/>
  <c r="D34"/>
  <c r="I34" s="1"/>
  <c r="D31"/>
  <c r="I31" s="1"/>
  <c r="D29"/>
  <c r="D28" s="1"/>
  <c r="I28" s="1"/>
  <c r="D25"/>
  <c r="I25" s="1"/>
  <c r="D23"/>
  <c r="I23" s="1"/>
  <c r="D21"/>
  <c r="I21" s="1"/>
  <c r="D19"/>
  <c r="I19" s="1"/>
  <c r="D13"/>
  <c r="D12" s="1"/>
  <c r="I12" s="1"/>
  <c r="F52" l="1"/>
  <c r="I67"/>
  <c r="F129"/>
  <c r="F37"/>
  <c r="F72"/>
  <c r="F94"/>
  <c r="F111"/>
  <c r="I13"/>
  <c r="F40"/>
  <c r="F74"/>
  <c r="E96"/>
  <c r="F96" s="1"/>
  <c r="F143"/>
  <c r="F82"/>
  <c r="F81"/>
  <c r="F100"/>
  <c r="E113"/>
  <c r="J113" s="1"/>
  <c r="J72"/>
  <c r="I56"/>
  <c r="J37"/>
  <c r="J143"/>
  <c r="F89"/>
  <c r="F120"/>
  <c r="F141"/>
  <c r="F152"/>
  <c r="F150"/>
  <c r="J102"/>
  <c r="J47"/>
  <c r="F75"/>
  <c r="D59"/>
  <c r="F70"/>
  <c r="F126"/>
  <c r="I157"/>
  <c r="J75"/>
  <c r="J64"/>
  <c r="F13"/>
  <c r="F135"/>
  <c r="F148"/>
  <c r="J13"/>
  <c r="J78"/>
  <c r="J96"/>
  <c r="D88"/>
  <c r="I88" s="1"/>
  <c r="D113"/>
  <c r="I113" s="1"/>
  <c r="E88"/>
  <c r="J12"/>
  <c r="J150"/>
  <c r="J126"/>
  <c r="J120"/>
  <c r="J111"/>
  <c r="I78"/>
  <c r="I75"/>
  <c r="J62"/>
  <c r="J55"/>
  <c r="J40"/>
  <c r="E44"/>
  <c r="F42"/>
  <c r="F60"/>
  <c r="F66"/>
  <c r="J84"/>
  <c r="F146"/>
  <c r="I120"/>
  <c r="J92"/>
  <c r="J74"/>
  <c r="I62"/>
  <c r="I59"/>
  <c r="I55"/>
  <c r="I40"/>
  <c r="D69"/>
  <c r="I69" s="1"/>
  <c r="F19"/>
  <c r="F67"/>
  <c r="F97"/>
  <c r="F124"/>
  <c r="F119"/>
  <c r="F131"/>
  <c r="F137"/>
  <c r="F154"/>
  <c r="J116"/>
  <c r="J67"/>
  <c r="J54"/>
  <c r="J45"/>
  <c r="J29"/>
  <c r="E69"/>
  <c r="E39"/>
  <c r="F78"/>
  <c r="D44"/>
  <c r="I44" s="1"/>
  <c r="J106"/>
  <c r="J100"/>
  <c r="J97"/>
  <c r="J94"/>
  <c r="J85"/>
  <c r="J82"/>
  <c r="J70"/>
  <c r="I29"/>
  <c r="F50"/>
  <c r="F116"/>
  <c r="F133"/>
  <c r="F139"/>
  <c r="F157"/>
  <c r="E156"/>
  <c r="I85"/>
  <c r="I82"/>
  <c r="J56"/>
  <c r="F34"/>
  <c r="E145"/>
  <c r="D145"/>
  <c r="I145" s="1"/>
  <c r="E128"/>
  <c r="E123"/>
  <c r="D96"/>
  <c r="I96" s="1"/>
  <c r="D91"/>
  <c r="E80"/>
  <c r="E59"/>
  <c r="D49"/>
  <c r="I49" s="1"/>
  <c r="E49"/>
  <c r="D27"/>
  <c r="I27" s="1"/>
  <c r="E28"/>
  <c r="D18"/>
  <c r="E18"/>
  <c r="D128"/>
  <c r="I128" s="1"/>
  <c r="D123"/>
  <c r="I123" s="1"/>
  <c r="D80"/>
  <c r="I80" s="1"/>
  <c r="F128" l="1"/>
  <c r="J128"/>
  <c r="E17"/>
  <c r="F18"/>
  <c r="J18"/>
  <c r="F59"/>
  <c r="E58"/>
  <c r="J59"/>
  <c r="F156"/>
  <c r="J156"/>
  <c r="D17"/>
  <c r="I17" s="1"/>
  <c r="I18"/>
  <c r="F80"/>
  <c r="J80"/>
  <c r="E122"/>
  <c r="J145"/>
  <c r="F145"/>
  <c r="J39"/>
  <c r="D58"/>
  <c r="I58" s="1"/>
  <c r="E27"/>
  <c r="F28"/>
  <c r="J28"/>
  <c r="D87"/>
  <c r="I87" s="1"/>
  <c r="I91"/>
  <c r="J69"/>
  <c r="F69"/>
  <c r="F91"/>
  <c r="E87"/>
  <c r="F88"/>
  <c r="J88"/>
  <c r="D39"/>
  <c r="I39" s="1"/>
  <c r="J44"/>
  <c r="F44"/>
  <c r="F49"/>
  <c r="J49"/>
  <c r="F123"/>
  <c r="J123"/>
  <c r="F113"/>
  <c r="D122"/>
  <c r="J27" l="1"/>
  <c r="F27"/>
  <c r="E118"/>
  <c r="F122"/>
  <c r="J122"/>
  <c r="F17"/>
  <c r="J17"/>
  <c r="F58"/>
  <c r="D11"/>
  <c r="F39"/>
  <c r="E11"/>
  <c r="F87"/>
  <c r="J87"/>
  <c r="J58"/>
  <c r="D118"/>
  <c r="I118" s="1"/>
  <c r="I122"/>
  <c r="J11"/>
  <c r="D10" l="1"/>
  <c r="I10" s="1"/>
  <c r="J118"/>
  <c r="F118"/>
  <c r="I11"/>
  <c r="E10"/>
  <c r="F11"/>
  <c r="J10" l="1"/>
  <c r="F10"/>
</calcChain>
</file>

<file path=xl/sharedStrings.xml><?xml version="1.0" encoding="utf-8"?>
<sst xmlns="http://schemas.openxmlformats.org/spreadsheetml/2006/main" count="489" uniqueCount="314">
  <si>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</si>
  <si>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</si>
  <si>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</si>
  <si>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</si>
  <si>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</si>
  <si>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Наименование показателя</t>
  </si>
  <si>
    <t>010</t>
  </si>
  <si>
    <t>Код строки</t>
  </si>
  <si>
    <t>X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</si>
  <si>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</si>
  <si>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дохода по бюджетной классификации</t>
  </si>
  <si>
    <t>5</t>
  </si>
  <si>
    <t>6</t>
  </si>
  <si>
    <t>10</t>
  </si>
  <si>
    <t>23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</si>
  <si>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</si>
  <si>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</si>
  <si>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</si>
  <si>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</si>
  <si>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</si>
  <si>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</si>
  <si>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</si>
  <si>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</si>
  <si>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</si>
  <si>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</si>
  <si>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</si>
  <si>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</si>
  <si>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Доходы бюджета - всего
в том числе: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</si>
  <si>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</si>
  <si>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</si>
  <si>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000 100 00000 00 0000 000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</si>
  <si>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</si>
  <si>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000 101 00000 00 0000 000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</si>
  <si>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</si>
  <si>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000 101 02000 01 0000 110</t>
  </si>
  <si>
    <t>Единый налог на вмененный доход для отдельных видов деятельности</t>
  </si>
  <si>
    <t>000 101 02010 01 0000 110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</si>
  <si>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</si>
  <si>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000 101 02020 01 0000 110</t>
  </si>
  <si>
    <t>Налог, взимаемый в связи с применением патентной системы налогообложения</t>
  </si>
  <si>
    <t>000 101 02030 01 0000 110</t>
  </si>
  <si>
    <t>Налог, взимаемый в связи с применением патентной системы налогообложения, зачисляемый в бюджеты городских округов</t>
  </si>
  <si>
    <t>000 103 00000 00 0000 000</t>
  </si>
  <si>
    <t>НАЛОГИ НА ИМУЩЕСТВО</t>
  </si>
  <si>
    <t>000 103 02000 01 0000 110</t>
  </si>
  <si>
    <t>Налог на имущество физических лиц</t>
  </si>
  <si>
    <t>000 103 02230 01 0000 110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</si>
  <si>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</si>
  <si>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000 103 02231 01 0000 110</t>
  </si>
  <si>
    <t>Налог на имущество организаций</t>
  </si>
  <si>
    <t>000 103 02240 01 0000 110</t>
  </si>
  <si>
    <t>Налог на имущество организаций по имуществу, не входящему в Единую систему газоснабжения</t>
  </si>
  <si>
    <t>000 103 02241 01 0000 110</t>
  </si>
  <si>
    <t>Земельный налог</t>
  </si>
  <si>
    <t>000 103 02250 01 0000 110</t>
  </si>
  <si>
    <t>Земельный налог с организаций</t>
  </si>
  <si>
    <t>000 103 02251 01 0000 110</t>
  </si>
  <si>
    <t>Земельный налог с организаций, обладающих земельным участком, расположенным в границах городских округов</t>
  </si>
  <si>
    <t>000 103 02260 01 0000 110</t>
  </si>
  <si>
    <t>Земельный налог с физических лиц</t>
  </si>
  <si>
    <t>000 103 02261 01 0000 110</t>
  </si>
  <si>
    <t>Земельный налог с физических лиц, обладающих земельным участком, расположенным в границах городских округов</t>
  </si>
  <si>
    <t>000 105 00000 00 0000 000</t>
  </si>
  <si>
    <t>ГОСУДАРСТВЕННАЯ ПОШЛИНА</t>
  </si>
  <si>
    <t>000 105 01000 00 0000 110</t>
  </si>
  <si>
    <t>Государственная пошлина по делам, рассматриваемым в судах общей юрисдикции, мировыми судьями</t>
  </si>
  <si>
    <t>000 105 01010 01 0000 110</t>
  </si>
  <si>
    <t>000 105 01011 01 0000 110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</si>
  <si>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</si>
  <si>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000 105 01020 01 0000 110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</si>
  <si>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</si>
  <si>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000 105 01021 01 0000 110</t>
  </si>
  <si>
    <t>Государственная пошлина за выдачу разрешения на установку рекламной конструкции</t>
  </si>
  <si>
    <t>000 105 01050 01 0000 110</t>
  </si>
  <si>
    <t>ЗАДОЛЖЕННОСТЬ И ПЕРЕРАСЧЕТЫ ПО ОТМЕНЕННЫМ НАЛОГАМ, СБОРАМ И ИНЫМ ОБЯЗАТЕЛЬНЫМ ПЛАТЕЖАМ</t>
  </si>
  <si>
    <t>000 105 02000 02 0000 110</t>
  </si>
  <si>
    <t>000 105 02010 02 0000 110</t>
  </si>
  <si>
    <t>Налоги на имущество</t>
  </si>
  <si>
    <t>000 105 02020 02 0000 110</t>
  </si>
  <si>
    <t>Земельный налог (по обязательствам, возникшим до 1 января 2006 года)</t>
  </si>
  <si>
    <t>000 105 04000 02 0000 110</t>
  </si>
  <si>
    <t>Земельный налог (по обязательствам, возникшим до 1 января 2006 года), мобилизуемый на территориях городских округов</t>
  </si>
  <si>
    <t>000 105 04010 02 0000 110</t>
  </si>
  <si>
    <t>ДОХОДЫ ОТ ИСПОЛЬЗОВАНИЯ ИМУЩЕСТВА, НАХОДЯЩЕГОСЯ В ГОСУДАРСТВЕННОЙ И МУНИЦИПАЛЬНОЙ СОБСТВЕННОСТИ</t>
  </si>
  <si>
    <t>000 106 00000 00 0000 000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</si>
  <si>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</si>
  <si>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000 106 01000 00 0000 110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</si>
  <si>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</si>
  <si>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000 106 01020 04 0000 110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</si>
  <si>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</si>
  <si>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000 106 02000 02 0000 110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</si>
  <si>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</si>
  <si>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000 106 02010 02 0000 110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</si>
  <si>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</si>
  <si>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000 106 06000 00 0000 110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</si>
  <si>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</si>
  <si>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000 106 06030 00 0000 110</t>
  </si>
  <si>
    <t>Доходы от сдачи в аренду имущества, составляющего казну городских округов (за исключением земельных участков)</t>
  </si>
  <si>
    <t>000 106 06032 04 0000 110</t>
  </si>
  <si>
    <t>Платежи от государственных и муниципальных унитарных предприятий</t>
  </si>
  <si>
    <t>000 106 06040 00 0000 110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</si>
  <si>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</si>
  <si>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000 106 06042 04 0000 110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</si>
  <si>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</si>
  <si>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000 108 00000 00 0000 000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</si>
  <si>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</si>
  <si>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000 108 03000 01 0000 110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</si>
  <si>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</si>
  <si>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000 108 03010 01 0000 110</t>
  </si>
  <si>
    <t>Доходы от эксплуатации и использования имущества автомобильных дорог, находящихся в собственности городских округов</t>
  </si>
  <si>
    <t>000 108 07000 01 0000 110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</si>
  <si>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</si>
  <si>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000 108 07150 01 0000 110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</si>
  <si>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</si>
  <si>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000 109 00000 00 0000 000</t>
  </si>
  <si>
    <t>ПЛАТЕЖИ ПРИ ПОЛЬЗОВАНИИ ПРИРОДНЫМИ РЕСУРСАМИ</t>
  </si>
  <si>
    <t>000 109 04000 00 0000 110</t>
  </si>
  <si>
    <t>Плата за негативное воздействие на окружающую среду</t>
  </si>
  <si>
    <t>000 109 04050 00 0000 110</t>
  </si>
  <si>
    <t>Плата за выбросы загрязняющих веществ в атмосферный воздух стационарными объектами &lt;7&gt;</t>
  </si>
  <si>
    <t>000 109 04052 04 0000 110</t>
  </si>
  <si>
    <t>Плата за сбросы загрязняющих веществ в водные объекты</t>
  </si>
  <si>
    <t>000 111 00000 00 0000 000</t>
  </si>
  <si>
    <t>Плата за размещение отходов производства и потребления</t>
  </si>
  <si>
    <t>000 111 05000 00 0000 120</t>
  </si>
  <si>
    <t>Плата за размещение отходов производства</t>
  </si>
  <si>
    <t>000 111 05020 00 0000 120</t>
  </si>
  <si>
    <t>ДОХОДЫ ОТ ОКАЗАНИЯ ПЛАТНЫХ УСЛУГ И КОМПЕНСАЦИИ ЗАТРАТ ГОСУДАРСТВА</t>
  </si>
  <si>
    <t>000 111 05024 04 0000 120</t>
  </si>
  <si>
    <t>Доходы от оказания платных услуг (работ)</t>
  </si>
  <si>
    <t>000 111 05030 00 0000 120</t>
  </si>
  <si>
    <t>Прочие доходы от оказания платных услуг (работ)</t>
  </si>
  <si>
    <t>000 111 05034 04 0000 120</t>
  </si>
  <si>
    <t>Прочие доходы от оказания платных услуг (работ) получателями средств бюджетов городских округов</t>
  </si>
  <si>
    <t>000 111 05070 00 0000 120</t>
  </si>
  <si>
    <t>Доходы от компенсации затрат государства</t>
  </si>
  <si>
    <t>000 111 05074 04 0000 120</t>
  </si>
  <si>
    <t>Прочие доходы от компенсации затрат государства</t>
  </si>
  <si>
    <t>000 111 07000 00 0000 120</t>
  </si>
  <si>
    <t>Прочие доходы от компенсации затрат бюджетов городских округов</t>
  </si>
  <si>
    <t>000 111 07010 00 0000 120</t>
  </si>
  <si>
    <t>ДОХОДЫ ОТ ПРОДАЖИ МАТЕРИАЛЬНЫХ И НЕМАТЕРИАЛЬНЫХ АКТИВОВ</t>
  </si>
  <si>
    <t>000 111 07014 04 0000 120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</si>
  <si>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</si>
  <si>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000 111 09000 00 0000 120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</si>
  <si>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</si>
  <si>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000 111 09030 00 0000 120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</si>
  <si>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</si>
  <si>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000 111 09034 04 0000 120</t>
  </si>
  <si>
    <t>Доходы от продажи земельных участков, находящихся в государственной и муниципальной собственности</t>
  </si>
  <si>
    <t>000 111 09040 00 0000 120</t>
  </si>
  <si>
    <t>Доходы от продажи земельных участков, государственная собственность на которые не разграничена</t>
  </si>
  <si>
    <t>000 111 09044 04 0000 120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</si>
  <si>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</si>
  <si>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000 112 00000 00 0000 000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</si>
  <si>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</si>
  <si>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000 112 01000 01 0000 120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</si>
  <si>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</si>
  <si>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000 112 01010 01 0000 120</t>
  </si>
  <si>
    <t>ШТРАФЫ, САНКЦИИ, ВОЗМЕЩЕНИЕ УЩЕРБА</t>
  </si>
  <si>
    <t>000 112 01030 01 0000 120</t>
  </si>
  <si>
    <t>Денежные взыскания (штрафы) за нарушение законодательства о налогах и сборах</t>
  </si>
  <si>
    <t>000 112 01040 01 0000 120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</si>
  <si>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</si>
  <si>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000 112 01041 01 0000 120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</si>
  <si>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</si>
  <si>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000 113 00000 00 0000 000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</si>
  <si>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</si>
  <si>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000 113 01000 00 0000 130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</si>
  <si>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</si>
  <si>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000 113 01990 00 0000 130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</si>
  <si>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</si>
  <si>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000 113 01994 04 0000 130</t>
  </si>
  <si>
    <t>Денежные взыскания (штрафы) за нарушение законодательства Российской Федерации о недрах</t>
  </si>
  <si>
    <t>000 113 02000 00 0000 130</t>
  </si>
  <si>
    <t>Денежные взыскания (штрафы) за нарушение земельного законодательства</t>
  </si>
  <si>
    <t>000 113 02990 00 0000 130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</si>
  <si>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</si>
  <si>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000 113 02994 04 0000 130</t>
  </si>
  <si>
    <t>Денежные взыскания (штрафы) за правонарушения в области дорожного движения</t>
  </si>
  <si>
    <t>000 114 00000 00 0000 000</t>
  </si>
  <si>
    <t>Прочие денежные взыскания (штрафы) за правонарушения в области дорожного движения</t>
  </si>
  <si>
    <t>000 114 02000 00 0000 000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</si>
  <si>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</si>
  <si>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000 114 02040 04 0000 410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</si>
  <si>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</si>
  <si>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000 114 02043 04 0000 410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</si>
  <si>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</si>
  <si>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000 114 06000 00 0000 430</t>
  </si>
  <si>
    <t>Прочие поступления от денежных взысканий (штрафов) и иных сумм в возмещение ущерба</t>
  </si>
  <si>
    <t>000 114 06010 00 0000 430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</si>
  <si>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</si>
  <si>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000 114 06012 04 0000 430</t>
  </si>
  <si>
    <t>ПРОЧИЕ НЕНАЛОГОВЫЕ ДОХОДЫ</t>
  </si>
  <si>
    <t>000 114 06020 00 0000 430</t>
  </si>
  <si>
    <t>Невыясненные поступления</t>
  </si>
  <si>
    <t>000 114 06024 04 0000 430</t>
  </si>
  <si>
    <t>Невыясненные поступления, зачисляемые в бюджеты городских округов</t>
  </si>
  <si>
    <t>000 116 00000 00 0000 000</t>
  </si>
  <si>
    <t>Прочие неналоговые доходы</t>
  </si>
  <si>
    <t>000 116 03000 00 0000 140</t>
  </si>
  <si>
    <t>Прочие неналоговые доходы бюджетов городских округов</t>
  </si>
  <si>
    <t>000 116 03010 01 0000 140</t>
  </si>
  <si>
    <t>БЕЗВОЗМЕЗДНЫЕ ПОСТУПЛЕНИЯ</t>
  </si>
  <si>
    <t>000 116 03030 01 0000 140</t>
  </si>
  <si>
    <t>БЕЗВОЗМЕЗДНЫЕ ПОСТУПЛЕНИЯ ОТ НЕРЕЗИДЕНТОВ</t>
  </si>
  <si>
    <t>000 116 08000 01 0000 140</t>
  </si>
  <si>
    <t>Безвозмездные поступления от нерезидентов в бюджеты городских округов</t>
  </si>
  <si>
    <t>000 116 08010 01 0000 140</t>
  </si>
  <si>
    <t>Предоставление нерезидентами грантов для получателей средств бюджетов городских округов</t>
  </si>
  <si>
    <t>000 116 25000 00 0000 140</t>
  </si>
  <si>
    <t>БЕЗВОЗМЕЗДНЫЕ ПОСТУПЛЕНИЯ ОТ ДРУГИХ БЮДЖЕТОВ БЮДЖЕТНОЙ СИСТЕМЫ РОССИЙСКОЙ ФЕДЕРАЦИИ</t>
  </si>
  <si>
    <t>000 116 25010 01 0000 140</t>
  </si>
  <si>
    <t>Дотации бюджетам бюджетной системы Российской Федерации</t>
  </si>
  <si>
    <t>000 116 25060 01 0000 140</t>
  </si>
  <si>
    <t>Дотации на выравнивание бюджетной обеспеченности</t>
  </si>
  <si>
    <t>000 116 28000 01 0000 140</t>
  </si>
  <si>
    <t>Дотации бюджетам городских округов на выравнивание бюджетной обеспеченности</t>
  </si>
  <si>
    <t>000 116 30000 01 0000 140</t>
  </si>
  <si>
    <t>Прочие дотации</t>
  </si>
  <si>
    <t>000 116 30030 01 0000 140</t>
  </si>
  <si>
    <t>Прочие дотации бюджетам городских округов</t>
  </si>
  <si>
    <t>000 116 33000 00 0000 140</t>
  </si>
  <si>
    <t>Субсидии бюджетам бюджетной системы Российской Федерации (межбюджетные субсидии)</t>
  </si>
  <si>
    <t>000 116 33040 04 0000 140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</si>
  <si>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</si>
  <si>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000 116 43000 01 0000 140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</si>
  <si>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</si>
  <si>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000 116 90000 00 0000 140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</si>
  <si>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</si>
  <si>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000 116 90040 04 0000 140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</si>
  <si>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</si>
  <si>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000 117 00000 00 0000 000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</si>
  <si>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</si>
  <si>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000 117 01000 00 0000 180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</si>
  <si>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</si>
  <si>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000 117 01040 04 0000 180</t>
  </si>
  <si>
    <t>Субсидии бюджетам на реализацию мероприятий по обеспечению жильем молодых семей</t>
  </si>
  <si>
    <t>000 117 05000 00 0000 180</t>
  </si>
  <si>
    <t>Субсидии бюджетам городских округов на реализацию мероприятий по обеспечению жильем молодых семей</t>
  </si>
  <si>
    <t>000 117 05040 04 0000 180</t>
  </si>
  <si>
    <t>Субсидия бюджетам на поддержку отрасли культуры</t>
  </si>
  <si>
    <t>000 200 00000 00 0000 000</t>
  </si>
  <si>
    <t>Субсидия бюджетам городских округов на поддержку отрасли культуры</t>
  </si>
  <si>
    <t>000 201 00000 00 0000 000</t>
  </si>
  <si>
    <t>Субсидии бюджетам на реализацию программ формирования современной городской среды</t>
  </si>
  <si>
    <t>000 201 04000 04 0000 150</t>
  </si>
  <si>
    <t>Субсидии бюджетам городских округов на реализацию программ формирования современной городской среды</t>
  </si>
  <si>
    <t>000 201 04010 04 0000 150</t>
  </si>
  <si>
    <t>Субсидии бюджетам на софинансирование капитальных вложений в объекты государственной (муниципальной) собственности в рамках реализации мероприятий федеральной целевой программы развития Калининградской области на период до 2020 года</t>
  </si>
  <si>
    <t>000 202 00000 00 0000 000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</si>
  <si>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реализации мероприятий федеральной целевой программы развития Калининградской области на период до 2020 года</t>
  </si>
  <si>
    <t>000 202 10000 00 0000 150</t>
  </si>
  <si>
    <t>Прочие субсидии</t>
  </si>
  <si>
    <t>000 202 15001 00 0000 150</t>
  </si>
  <si>
    <t>Прочие субсидии бюджетам городских округов</t>
  </si>
  <si>
    <t>000 202 15001 04 0000 150</t>
  </si>
  <si>
    <t>Субвенции бюджетам бюджетной системы Российской Федерации</t>
  </si>
  <si>
    <t>000 202 19999 00 0000 150</t>
  </si>
  <si>
    <t>Субвенции местным бюджетам на выполнение передаваемых полномочий субъектов Российской Федерации</t>
  </si>
  <si>
    <t>000 202 19999 04 0000 150</t>
  </si>
  <si>
    <t>Субвенции бюджетам городских округов на выполнение передаваемых полномочий субъектов Российской Федерации</t>
  </si>
  <si>
    <t>000 202 20000 00 0000 150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</si>
  <si>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</si>
  <si>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000 202 20299 00 0000 150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</si>
  <si>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</si>
  <si>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000 202 20299 04 0000 150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</si>
  <si>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</si>
  <si>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000 202 20302 00 0000 150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</si>
  <si>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</si>
  <si>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000 202 20302 04 0000 150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</si>
  <si>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</si>
  <si>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000 202 25097 00 0000 150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</si>
  <si>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</si>
  <si>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000 202 25097 04 0000 150</t>
  </si>
  <si>
    <t>Субвенции бюджетам на государственную регистрацию актов гражданского состояния</t>
  </si>
  <si>
    <t>000 202 25497 00 0000 150</t>
  </si>
  <si>
    <t>Субвенции бюджетам городских округов на государственную регистрацию актов гражданского состояния</t>
  </si>
  <si>
    <t>000 202 25497 04 0000 150</t>
  </si>
  <si>
    <t>БЕЗВОЗМЕЗДНЫЕ ПОСТУПЛЕНИЯ ОТ ГОСУДАРСТВЕННЫХ (МУНИЦИПАЛЬНЫХ) ОРГАНИЗАЦИЙ</t>
  </si>
  <si>
    <t>000 202 25519 00 0000 150</t>
  </si>
  <si>
    <t>Безвозмездные поступления от государственных (муниципальных) организаций в бюджеты городских округов</t>
  </si>
  <si>
    <t>000 202 25519 04 0000 150</t>
  </si>
  <si>
    <t>Прочие безвозмездные поступления от государственных (муниципальных) организаций в бюджеты городских округов</t>
  </si>
  <si>
    <t>000 202 25555 00 0000 150</t>
  </si>
  <si>
    <t>000 202 25555 04 0000 150</t>
  </si>
  <si>
    <t>000 202 27099 00 0000 150</t>
  </si>
  <si>
    <t>000 202 27099 04 0000 150</t>
  </si>
  <si>
    <t>000 202 29999 00 0000 150</t>
  </si>
  <si>
    <t>000 202 29999 04 0000 150</t>
  </si>
  <si>
    <t>000 202 30000 00 0000 150</t>
  </si>
  <si>
    <t>000 202 30024 00 0000 150</t>
  </si>
  <si>
    <t>000 202 30024 04 0000 150</t>
  </si>
  <si>
    <t>000 202 30027 00 0000 150</t>
  </si>
  <si>
    <t>000 202 30027 04 0000 150</t>
  </si>
  <si>
    <t>000 202 35118 00 0000 150</t>
  </si>
  <si>
    <t>000 202 35118 04 0000 150</t>
  </si>
  <si>
    <t>000 202 35120 00 0000 150</t>
  </si>
  <si>
    <t>000 202 35120 04 0000 150</t>
  </si>
  <si>
    <t>000 202 35930 00 0000 150</t>
  </si>
  <si>
    <t>000 202 35930 04 0000 150</t>
  </si>
  <si>
    <t>000 203 00000 00 0000 000</t>
  </si>
  <si>
    <t>000 203 04000 04 0000 150</t>
  </si>
  <si>
    <t>000 203 04099 04 0000 150</t>
  </si>
  <si>
    <t>Приложение  1</t>
  </si>
  <si>
    <t>к решению окружного Совета депутатов муниципального</t>
  </si>
  <si>
    <t xml:space="preserve">образования "Светлогорский городской округ" </t>
  </si>
  <si>
    <t>назначено</t>
  </si>
  <si>
    <t>результат (%)</t>
  </si>
  <si>
    <t>(тыс. рублей)</t>
  </si>
  <si>
    <t>-</t>
  </si>
  <si>
    <t>4</t>
  </si>
  <si>
    <t>Исполнение доходов бюджета                                                                                                    муниципального образования "Светлогорский городской округ"                                                          по кодам бюджетной классификации доходов бюджетов за 2019 год</t>
  </si>
  <si>
    <r>
      <t xml:space="preserve">от "25" </t>
    </r>
    <r>
      <rPr>
        <u/>
        <sz val="10"/>
        <rFont val="Times New Roman"/>
        <family val="1"/>
        <charset val="204"/>
      </rPr>
      <t xml:space="preserve">   мая    </t>
    </r>
    <r>
      <rPr>
        <sz val="10"/>
        <rFont val="Times New Roman"/>
        <family val="1"/>
        <charset val="204"/>
      </rPr>
      <t>2020 год №33</t>
    </r>
  </si>
</sst>
</file>

<file path=xl/styles.xml><?xml version="1.0" encoding="utf-8"?>
<styleSheet xmlns="http://schemas.openxmlformats.org/spreadsheetml/2006/main">
  <numFmts count="1">
    <numFmt numFmtId="164" formatCode="0.0%"/>
  </numFmts>
  <fonts count="34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1"/>
      <color indexed="62"/>
      <name val="Calibri"/>
      <charset val="204"/>
    </font>
    <font>
      <b/>
      <sz val="11"/>
      <color indexed="63"/>
      <name val="Calibri"/>
      <charset val="204"/>
    </font>
    <font>
      <b/>
      <sz val="11"/>
      <color indexed="52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b/>
      <sz val="11"/>
      <color indexed="8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sz val="11"/>
      <color indexed="60"/>
      <name val="Calibri"/>
      <charset val="204"/>
    </font>
    <font>
      <sz val="11"/>
      <color indexed="20"/>
      <name val="Calibri"/>
      <charset val="204"/>
    </font>
    <font>
      <i/>
      <sz val="11"/>
      <color indexed="23"/>
      <name val="Calibri"/>
      <charset val="204"/>
    </font>
    <font>
      <sz val="11"/>
      <color indexed="52"/>
      <name val="Calibri"/>
      <charset val="204"/>
    </font>
    <font>
      <sz val="11"/>
      <color indexed="10"/>
      <name val="Calibri"/>
      <charset val="204"/>
    </font>
    <font>
      <sz val="11"/>
      <color indexed="17"/>
      <name val="Calibri"/>
      <charset val="204"/>
    </font>
    <font>
      <sz val="10"/>
      <name val="Arial"/>
      <charset val="204"/>
    </font>
    <font>
      <sz val="11"/>
      <color theme="1"/>
      <name val="Calibri"/>
      <charset val="204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5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1" fillId="0" borderId="0">
      <alignment horizontal="left"/>
    </xf>
    <xf numFmtId="0" fontId="23" fillId="0" borderId="0"/>
    <xf numFmtId="0" fontId="24" fillId="0" borderId="0"/>
  </cellStyleXfs>
  <cellXfs count="51">
    <xf numFmtId="0" fontId="0" fillId="0" borderId="0" xfId="0" applyNumberFormat="1" applyFont="1" applyFill="1" applyBorder="1" applyAlignment="1" applyProtection="1"/>
    <xf numFmtId="0" fontId="25" fillId="0" borderId="0" xfId="124" applyFont="1"/>
    <xf numFmtId="49" fontId="28" fillId="0" borderId="0" xfId="0" applyNumberFormat="1" applyFont="1" applyFill="1" applyBorder="1" applyAlignment="1" applyProtection="1"/>
    <xf numFmtId="49" fontId="26" fillId="0" borderId="0" xfId="0" applyNumberFormat="1" applyFont="1" applyFill="1" applyBorder="1" applyAlignment="1" applyProtection="1"/>
    <xf numFmtId="49" fontId="29" fillId="0" borderId="19" xfId="0" applyNumberFormat="1" applyFont="1" applyFill="1" applyBorder="1" applyAlignment="1" applyProtection="1"/>
    <xf numFmtId="49" fontId="28" fillId="0" borderId="18" xfId="0" applyNumberFormat="1" applyFont="1" applyFill="1" applyBorder="1" applyAlignment="1" applyProtection="1">
      <alignment horizontal="center" vertical="center"/>
    </xf>
    <xf numFmtId="49" fontId="28" fillId="0" borderId="12" xfId="0" applyNumberFormat="1" applyFont="1" applyFill="1" applyBorder="1" applyAlignment="1" applyProtection="1">
      <alignment horizontal="center" vertical="center"/>
    </xf>
    <xf numFmtId="49" fontId="28" fillId="0" borderId="17" xfId="0" applyNumberFormat="1" applyFont="1" applyFill="1" applyBorder="1" applyAlignment="1" applyProtection="1">
      <alignment horizontal="center" vertical="center"/>
    </xf>
    <xf numFmtId="49" fontId="28" fillId="0" borderId="14" xfId="0" applyNumberFormat="1" applyFont="1" applyFill="1" applyBorder="1" applyAlignment="1" applyProtection="1">
      <alignment horizontal="center" vertical="center"/>
    </xf>
    <xf numFmtId="4" fontId="28" fillId="0" borderId="13" xfId="0" applyNumberFormat="1" applyFont="1" applyFill="1" applyBorder="1" applyAlignment="1" applyProtection="1">
      <alignment horizontal="right"/>
    </xf>
    <xf numFmtId="0" fontId="28" fillId="0" borderId="20" xfId="0" applyNumberFormat="1" applyFont="1" applyFill="1" applyBorder="1" applyAlignment="1" applyProtection="1">
      <alignment horizontal="left" vertical="center" wrapText="1" indent="1" shrinkToFit="1"/>
    </xf>
    <xf numFmtId="49" fontId="28" fillId="0" borderId="11" xfId="0" applyNumberFormat="1" applyFont="1" applyFill="1" applyBorder="1" applyAlignment="1" applyProtection="1">
      <alignment horizontal="center" vertical="center" shrinkToFit="1"/>
    </xf>
    <xf numFmtId="49" fontId="28" fillId="0" borderId="15" xfId="0" applyNumberFormat="1" applyFont="1" applyFill="1" applyBorder="1" applyAlignment="1" applyProtection="1">
      <alignment horizontal="center" vertical="center" shrinkToFit="1"/>
    </xf>
    <xf numFmtId="4" fontId="28" fillId="0" borderId="15" xfId="0" applyNumberFormat="1" applyFont="1" applyFill="1" applyBorder="1" applyAlignment="1" applyProtection="1">
      <alignment horizontal="right" shrinkToFit="1"/>
    </xf>
    <xf numFmtId="0" fontId="26" fillId="0" borderId="0" xfId="0" applyFont="1" applyAlignment="1">
      <alignment shrinkToFit="1"/>
    </xf>
    <xf numFmtId="0" fontId="27" fillId="0" borderId="0" xfId="123" applyFont="1" applyAlignment="1">
      <alignment horizontal="right" wrapText="1"/>
    </xf>
    <xf numFmtId="49" fontId="29" fillId="0" borderId="19" xfId="0" applyNumberFormat="1" applyFont="1" applyFill="1" applyBorder="1" applyAlignment="1" applyProtection="1">
      <alignment horizontal="center"/>
    </xf>
    <xf numFmtId="49" fontId="29" fillId="0" borderId="0" xfId="0" applyNumberFormat="1" applyFont="1" applyFill="1" applyBorder="1" applyAlignment="1" applyProtection="1"/>
    <xf numFmtId="0" fontId="29" fillId="0" borderId="20" xfId="0" applyNumberFormat="1" applyFont="1" applyFill="1" applyBorder="1" applyAlignment="1" applyProtection="1">
      <alignment horizontal="left" vertical="center" wrapText="1" indent="1" shrinkToFit="1"/>
    </xf>
    <xf numFmtId="49" fontId="29" fillId="0" borderId="11" xfId="0" applyNumberFormat="1" applyFont="1" applyFill="1" applyBorder="1" applyAlignment="1" applyProtection="1">
      <alignment horizontal="center" vertical="center" shrinkToFit="1"/>
    </xf>
    <xf numFmtId="49" fontId="29" fillId="0" borderId="15" xfId="0" applyNumberFormat="1" applyFont="1" applyFill="1" applyBorder="1" applyAlignment="1" applyProtection="1">
      <alignment horizontal="center" vertical="center" shrinkToFit="1"/>
    </xf>
    <xf numFmtId="4" fontId="29" fillId="0" borderId="15" xfId="0" applyNumberFormat="1" applyFont="1" applyFill="1" applyBorder="1" applyAlignment="1" applyProtection="1">
      <alignment horizontal="right" shrinkToFit="1"/>
    </xf>
    <xf numFmtId="0" fontId="22" fillId="0" borderId="0" xfId="0" applyFont="1" applyAlignment="1">
      <alignment shrinkToFit="1"/>
    </xf>
    <xf numFmtId="4" fontId="29" fillId="0" borderId="15" xfId="0" applyNumberFormat="1" applyFont="1" applyFill="1" applyBorder="1" applyAlignment="1" applyProtection="1">
      <alignment horizontal="center" vertical="center" shrinkToFit="1"/>
    </xf>
    <xf numFmtId="4" fontId="28" fillId="0" borderId="15" xfId="0" applyNumberFormat="1" applyFont="1" applyFill="1" applyBorder="1" applyAlignment="1" applyProtection="1">
      <alignment horizontal="center" vertical="center" shrinkToFit="1"/>
    </xf>
    <xf numFmtId="4" fontId="26" fillId="0" borderId="0" xfId="0" applyNumberFormat="1" applyFont="1" applyFill="1" applyBorder="1" applyAlignment="1" applyProtection="1"/>
    <xf numFmtId="164" fontId="29" fillId="0" borderId="15" xfId="0" applyNumberFormat="1" applyFont="1" applyFill="1" applyBorder="1" applyAlignment="1" applyProtection="1">
      <alignment horizontal="center" vertical="center" shrinkToFit="1"/>
    </xf>
    <xf numFmtId="164" fontId="28" fillId="0" borderId="15" xfId="0" applyNumberFormat="1" applyFont="1" applyFill="1" applyBorder="1" applyAlignment="1" applyProtection="1">
      <alignment horizontal="center" vertical="center" shrinkToFit="1"/>
    </xf>
    <xf numFmtId="164" fontId="26" fillId="0" borderId="0" xfId="0" applyNumberFormat="1" applyFont="1" applyFill="1" applyBorder="1" applyAlignment="1" applyProtection="1"/>
    <xf numFmtId="49" fontId="29" fillId="0" borderId="19" xfId="0" applyNumberFormat="1" applyFont="1" applyFill="1" applyBorder="1" applyAlignment="1" applyProtection="1">
      <alignment vertical="center" wrapText="1"/>
    </xf>
    <xf numFmtId="49" fontId="29" fillId="0" borderId="10" xfId="0" applyNumberFormat="1" applyFont="1" applyFill="1" applyBorder="1" applyAlignment="1" applyProtection="1">
      <alignment horizontal="center" vertical="center"/>
    </xf>
    <xf numFmtId="49" fontId="29" fillId="0" borderId="13" xfId="0" applyNumberFormat="1" applyFont="1" applyFill="1" applyBorder="1" applyAlignment="1" applyProtection="1">
      <alignment horizontal="center" vertical="center"/>
    </xf>
    <xf numFmtId="4" fontId="29" fillId="0" borderId="13" xfId="0" applyNumberFormat="1" applyFont="1" applyFill="1" applyBorder="1" applyAlignment="1" applyProtection="1">
      <alignment horizontal="center" vertical="center"/>
    </xf>
    <xf numFmtId="164" fontId="29" fillId="0" borderId="13" xfId="0" applyNumberFormat="1" applyFont="1" applyFill="1" applyBorder="1" applyAlignment="1" applyProtection="1">
      <alignment horizontal="center" vertical="center"/>
    </xf>
    <xf numFmtId="49" fontId="29" fillId="0" borderId="0" xfId="0" applyNumberFormat="1" applyFont="1" applyFill="1" applyBorder="1" applyAlignment="1" applyProtection="1">
      <alignment horizontal="center"/>
    </xf>
    <xf numFmtId="4" fontId="29" fillId="0" borderId="0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Border="1" applyAlignment="1" applyProtection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49" fontId="28" fillId="0" borderId="19" xfId="0" applyNumberFormat="1" applyFont="1" applyFill="1" applyBorder="1" applyAlignment="1" applyProtection="1">
      <alignment horizontal="center" vertical="center" wrapText="1"/>
    </xf>
    <xf numFmtId="49" fontId="28" fillId="0" borderId="21" xfId="0" applyNumberFormat="1" applyFont="1" applyFill="1" applyBorder="1" applyAlignment="1" applyProtection="1">
      <alignment horizontal="center" vertical="center"/>
    </xf>
    <xf numFmtId="49" fontId="26" fillId="0" borderId="22" xfId="0" applyNumberFormat="1" applyFont="1" applyFill="1" applyBorder="1" applyAlignment="1" applyProtection="1">
      <alignment horizontal="center" vertical="center" wrapText="1"/>
    </xf>
    <xf numFmtId="49" fontId="26" fillId="0" borderId="16" xfId="0" applyNumberFormat="1" applyFont="1" applyFill="1" applyBorder="1" applyAlignment="1" applyProtection="1">
      <alignment horizontal="center" vertical="center" wrapText="1"/>
    </xf>
    <xf numFmtId="4" fontId="26" fillId="0" borderId="16" xfId="0" applyNumberFormat="1" applyFont="1" applyFill="1" applyBorder="1" applyAlignment="1" applyProtection="1">
      <alignment horizontal="center" vertical="center" wrapText="1"/>
    </xf>
    <xf numFmtId="164" fontId="26" fillId="0" borderId="23" xfId="0" applyNumberFormat="1" applyFont="1" applyFill="1" applyBorder="1" applyAlignment="1" applyProtection="1">
      <alignment horizontal="center" vertical="center" wrapText="1"/>
    </xf>
    <xf numFmtId="49" fontId="30" fillId="0" borderId="0" xfId="0" applyNumberFormat="1" applyFont="1" applyFill="1" applyBorder="1" applyAlignment="1" applyProtection="1">
      <alignment horizontal="right" vertical="top" wrapText="1"/>
    </xf>
    <xf numFmtId="49" fontId="26" fillId="0" borderId="0" xfId="0" applyNumberFormat="1" applyFont="1" applyFill="1" applyBorder="1" applyAlignment="1" applyProtection="1"/>
    <xf numFmtId="49" fontId="31" fillId="0" borderId="0" xfId="0" applyNumberFormat="1" applyFont="1" applyFill="1" applyBorder="1" applyAlignment="1" applyProtection="1">
      <alignment horizontal="center"/>
    </xf>
    <xf numFmtId="0" fontId="31" fillId="0" borderId="0" xfId="124" applyFont="1" applyAlignment="1">
      <alignment horizontal="center" vertical="center" wrapText="1"/>
    </xf>
    <xf numFmtId="0" fontId="32" fillId="0" borderId="0" xfId="123" applyFont="1" applyAlignment="1">
      <alignment horizontal="center" vertical="center" wrapText="1"/>
    </xf>
    <xf numFmtId="0" fontId="26" fillId="0" borderId="0" xfId="122" applyFont="1" applyAlignment="1">
      <alignment horizontal="right" wrapText="1"/>
    </xf>
    <xf numFmtId="0" fontId="0" fillId="0" borderId="0" xfId="0" applyNumberFormat="1" applyFont="1" applyFill="1" applyBorder="1" applyAlignment="1" applyProtection="1">
      <alignment horizontal="right" wrapText="1"/>
    </xf>
  </cellXfs>
  <cellStyles count="125">
    <cellStyle name="20% - Акцент1 2" xfId="1"/>
    <cellStyle name="20% - Акцент1 3" xfId="2"/>
    <cellStyle name="20% - Акцент1 4" xfId="3"/>
    <cellStyle name="20% - Акцент2 2" xfId="4"/>
    <cellStyle name="20% - Акцент2 3" xfId="5"/>
    <cellStyle name="20% - Акцент2 4" xfId="6"/>
    <cellStyle name="20% - Акцент3 2" xfId="7"/>
    <cellStyle name="20% - Акцент3 3" xfId="8"/>
    <cellStyle name="20% - Акцент3 4" xfId="9"/>
    <cellStyle name="20% - Акцент4 2" xfId="10"/>
    <cellStyle name="20% - Акцент4 3" xfId="11"/>
    <cellStyle name="20% - Акцент4 4" xfId="12"/>
    <cellStyle name="20% - Акцент5 2" xfId="13"/>
    <cellStyle name="20% - Акцент5 3" xfId="14"/>
    <cellStyle name="20% - Акцент5 4" xfId="15"/>
    <cellStyle name="20% - Акцент6 2" xfId="16"/>
    <cellStyle name="20% - Акцент6 3" xfId="17"/>
    <cellStyle name="20% - Акцент6 4" xfId="18"/>
    <cellStyle name="40% - Акцент1 2" xfId="19"/>
    <cellStyle name="40% - Акцент1 3" xfId="20"/>
    <cellStyle name="40% - Акцент1 4" xfId="21"/>
    <cellStyle name="40% - Акцент2 2" xfId="22"/>
    <cellStyle name="40% - Акцент2 3" xfId="23"/>
    <cellStyle name="40% - Акцент2 4" xfId="24"/>
    <cellStyle name="40% - Акцент3 2" xfId="25"/>
    <cellStyle name="40% - Акцент3 3" xfId="26"/>
    <cellStyle name="40% - Акцент3 4" xfId="27"/>
    <cellStyle name="40% - Акцент4 2" xfId="28"/>
    <cellStyle name="40% - Акцент4 3" xfId="29"/>
    <cellStyle name="40% - Акцент4 4" xfId="30"/>
    <cellStyle name="40% - Акцент5 2" xfId="31"/>
    <cellStyle name="40% - Акцент5 3" xfId="32"/>
    <cellStyle name="40% - Акцент5 4" xfId="33"/>
    <cellStyle name="40% - Акцент6 2" xfId="34"/>
    <cellStyle name="40% - Акцент6 3" xfId="35"/>
    <cellStyle name="40% - Акцент6 4" xfId="36"/>
    <cellStyle name="60% - Акцент1 2" xfId="37"/>
    <cellStyle name="60% - Акцент1 3" xfId="38"/>
    <cellStyle name="60% - Акцент1 4" xfId="39"/>
    <cellStyle name="60% - Акцент2 2" xfId="40"/>
    <cellStyle name="60% - Акцент2 3" xfId="41"/>
    <cellStyle name="60% - Акцент2 4" xfId="42"/>
    <cellStyle name="60% - Акцент3 2" xfId="43"/>
    <cellStyle name="60% - Акцент3 3" xfId="44"/>
    <cellStyle name="60% - Акцент3 4" xfId="45"/>
    <cellStyle name="60% - Акцент4 2" xfId="46"/>
    <cellStyle name="60% - Акцент4 3" xfId="47"/>
    <cellStyle name="60% - Акцент4 4" xfId="48"/>
    <cellStyle name="60% - Акцент5 2" xfId="49"/>
    <cellStyle name="60% - Акцент5 3" xfId="50"/>
    <cellStyle name="60% - Акцент5 4" xfId="51"/>
    <cellStyle name="60% - Акцент6 2" xfId="52"/>
    <cellStyle name="60% - Акцент6 3" xfId="53"/>
    <cellStyle name="60% - Акцент6 4" xfId="54"/>
    <cellStyle name="xl24" xfId="122"/>
    <cellStyle name="xl26" xfId="124"/>
    <cellStyle name="Акцент1 2" xfId="55"/>
    <cellStyle name="Акцент1 3" xfId="56"/>
    <cellStyle name="Акцент1 4" xfId="57"/>
    <cellStyle name="Акцент2 2" xfId="58"/>
    <cellStyle name="Акцент2 3" xfId="59"/>
    <cellStyle name="Акцент2 4" xfId="60"/>
    <cellStyle name="Акцент3 2" xfId="61"/>
    <cellStyle name="Акцент3 3" xfId="62"/>
    <cellStyle name="Акцент3 4" xfId="63"/>
    <cellStyle name="Акцент4 2" xfId="64"/>
    <cellStyle name="Акцент4 3" xfId="65"/>
    <cellStyle name="Акцент4 4" xfId="66"/>
    <cellStyle name="Акцент5 2" xfId="67"/>
    <cellStyle name="Акцент5 3" xfId="68"/>
    <cellStyle name="Акцент5 4" xfId="69"/>
    <cellStyle name="Акцент6 2" xfId="70"/>
    <cellStyle name="Акцент6 3" xfId="71"/>
    <cellStyle name="Акцент6 4" xfId="72"/>
    <cellStyle name="Ввод  2" xfId="73"/>
    <cellStyle name="Ввод  3" xfId="74"/>
    <cellStyle name="Ввод  4" xfId="75"/>
    <cellStyle name="Вывод 2" xfId="76"/>
    <cellStyle name="Вывод 3" xfId="77"/>
    <cellStyle name="Вывод 4" xfId="78"/>
    <cellStyle name="Вычисление 2" xfId="79"/>
    <cellStyle name="Вычисление 3" xfId="80"/>
    <cellStyle name="Вычисление 4" xfId="81"/>
    <cellStyle name="Заголовок 1 2" xfId="82"/>
    <cellStyle name="Заголовок 2 2" xfId="83"/>
    <cellStyle name="Заголовок 2 3" xfId="84"/>
    <cellStyle name="Заголовок 2 4" xfId="85"/>
    <cellStyle name="Заголовок 3 2" xfId="86"/>
    <cellStyle name="Заголовок 4 2" xfId="87"/>
    <cellStyle name="Итог 2" xfId="88"/>
    <cellStyle name="Итог 3" xfId="89"/>
    <cellStyle name="Итог 4" xfId="90"/>
    <cellStyle name="Контрольная ячейка 2" xfId="91"/>
    <cellStyle name="Контрольная ячейка 3" xfId="92"/>
    <cellStyle name="Контрольная ячейка 4" xfId="93"/>
    <cellStyle name="Название 2" xfId="94"/>
    <cellStyle name="Нейтральный 2" xfId="95"/>
    <cellStyle name="Нейтральный 3" xfId="96"/>
    <cellStyle name="Нейтральный 4" xfId="97"/>
    <cellStyle name="Обычный" xfId="0" builtinId="0"/>
    <cellStyle name="Обычный 2" xfId="98"/>
    <cellStyle name="Обычный 2 2" xfId="99"/>
    <cellStyle name="Обычный 2 3" xfId="100"/>
    <cellStyle name="Обычный 3" xfId="101"/>
    <cellStyle name="Обычный 3 2" xfId="102"/>
    <cellStyle name="Обычный 4" xfId="103"/>
    <cellStyle name="Обычный 5" xfId="123"/>
    <cellStyle name="Плохой 2" xfId="104"/>
    <cellStyle name="Плохой 3" xfId="105"/>
    <cellStyle name="Плохой 4" xfId="106"/>
    <cellStyle name="Пояснение 2" xfId="107"/>
    <cellStyle name="Пояснение 3" xfId="108"/>
    <cellStyle name="Пояснение 4" xfId="109"/>
    <cellStyle name="Примечание 2" xfId="110"/>
    <cellStyle name="Примечание 3" xfId="111"/>
    <cellStyle name="Примечание 4" xfId="112"/>
    <cellStyle name="Связанная ячейка 2" xfId="113"/>
    <cellStyle name="Связанная ячейка 3" xfId="114"/>
    <cellStyle name="Связанная ячейка 4" xfId="115"/>
    <cellStyle name="Текст предупреждения 2" xfId="116"/>
    <cellStyle name="Текст предупреждения 3" xfId="117"/>
    <cellStyle name="Текст предупреждения 4" xfId="118"/>
    <cellStyle name="Хороший 2" xfId="119"/>
    <cellStyle name="Хороший 3" xfId="120"/>
    <cellStyle name="Хороший 4" xfId="1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0"/>
  <sheetViews>
    <sheetView showGridLines="0" tabSelected="1" workbookViewId="0">
      <selection activeCell="A4" sqref="A4:F4"/>
    </sheetView>
  </sheetViews>
  <sheetFormatPr defaultColWidth="9.140625" defaultRowHeight="12.75"/>
  <cols>
    <col min="1" max="1" width="38.7109375" style="3" customWidth="1"/>
    <col min="2" max="2" width="6.140625" style="3" customWidth="1"/>
    <col min="3" max="3" width="20.7109375" style="3" customWidth="1"/>
    <col min="4" max="4" width="16.7109375" style="25" customWidth="1"/>
    <col min="5" max="5" width="15.85546875" style="25" customWidth="1"/>
    <col min="6" max="6" width="14" style="28" customWidth="1"/>
    <col min="7" max="8" width="14.7109375" style="3" hidden="1" customWidth="1"/>
    <col min="9" max="9" width="15.7109375" style="25" hidden="1" customWidth="1"/>
    <col min="10" max="10" width="13.140625" style="25" hidden="1" customWidth="1"/>
    <col min="11" max="11" width="0" style="3" hidden="1" customWidth="1"/>
    <col min="12" max="16384" width="9.140625" style="3"/>
  </cols>
  <sheetData>
    <row r="1" spans="1:10" ht="15.75" customHeight="1">
      <c r="A1" s="49" t="s">
        <v>304</v>
      </c>
      <c r="B1" s="50"/>
      <c r="C1" s="50"/>
      <c r="D1" s="50"/>
      <c r="E1" s="50"/>
      <c r="F1" s="50"/>
      <c r="G1" s="15"/>
      <c r="H1" s="2"/>
    </row>
    <row r="2" spans="1:10" ht="15.75" customHeight="1">
      <c r="A2" s="49" t="s">
        <v>305</v>
      </c>
      <c r="B2" s="50"/>
      <c r="C2" s="50"/>
      <c r="D2" s="50"/>
      <c r="E2" s="50"/>
      <c r="F2" s="50"/>
      <c r="G2" s="15"/>
      <c r="H2" s="2"/>
    </row>
    <row r="3" spans="1:10" ht="15.75" customHeight="1">
      <c r="A3" s="49" t="s">
        <v>306</v>
      </c>
      <c r="B3" s="50"/>
      <c r="C3" s="50"/>
      <c r="D3" s="50"/>
      <c r="E3" s="50"/>
      <c r="F3" s="50"/>
      <c r="G3" s="15"/>
      <c r="H3" s="2"/>
    </row>
    <row r="4" spans="1:10" ht="15.75" customHeight="1">
      <c r="A4" s="49" t="s">
        <v>313</v>
      </c>
      <c r="B4" s="50"/>
      <c r="C4" s="50"/>
      <c r="D4" s="50"/>
      <c r="E4" s="50"/>
      <c r="F4" s="50"/>
      <c r="G4" s="15"/>
      <c r="H4" s="2"/>
    </row>
    <row r="5" spans="1:10" ht="60" customHeight="1">
      <c r="A5" s="47" t="s">
        <v>312</v>
      </c>
      <c r="B5" s="48"/>
      <c r="C5" s="48"/>
      <c r="D5" s="48"/>
      <c r="E5" s="48"/>
      <c r="F5" s="48"/>
      <c r="G5" s="1"/>
      <c r="H5" s="2"/>
    </row>
    <row r="6" spans="1:10" ht="6.75" customHeight="1">
      <c r="A6" s="46"/>
      <c r="B6" s="46"/>
      <c r="C6" s="46"/>
      <c r="D6" s="46"/>
      <c r="E6" s="46"/>
      <c r="F6" s="46"/>
      <c r="G6" s="46"/>
      <c r="H6" s="17"/>
    </row>
    <row r="7" spans="1:10" ht="13.5" thickBot="1">
      <c r="A7" s="34"/>
      <c r="B7" s="34"/>
      <c r="C7" s="34"/>
      <c r="D7" s="35"/>
      <c r="E7" s="36" t="s">
        <v>309</v>
      </c>
      <c r="F7" s="37"/>
      <c r="G7" s="16"/>
      <c r="H7" s="4"/>
    </row>
    <row r="8" spans="1:10" ht="36.75" customHeight="1" thickBot="1">
      <c r="A8" s="40" t="s">
        <v>5</v>
      </c>
      <c r="B8" s="41" t="s">
        <v>7</v>
      </c>
      <c r="C8" s="41" t="s">
        <v>10</v>
      </c>
      <c r="D8" s="42" t="s">
        <v>307</v>
      </c>
      <c r="E8" s="42" t="s">
        <v>307</v>
      </c>
      <c r="F8" s="43" t="s">
        <v>308</v>
      </c>
      <c r="G8" s="5"/>
      <c r="H8" s="6"/>
    </row>
    <row r="9" spans="1:10" ht="13.5" customHeight="1" thickBot="1">
      <c r="A9" s="38">
        <v>1</v>
      </c>
      <c r="B9" s="39">
        <v>2</v>
      </c>
      <c r="C9" s="39">
        <v>3</v>
      </c>
      <c r="D9" s="39" t="s">
        <v>311</v>
      </c>
      <c r="E9" s="39" t="s">
        <v>11</v>
      </c>
      <c r="F9" s="39" t="s">
        <v>12</v>
      </c>
      <c r="G9" s="7" t="s">
        <v>13</v>
      </c>
      <c r="H9" s="8" t="s">
        <v>14</v>
      </c>
    </row>
    <row r="10" spans="1:10" ht="24.95" customHeight="1">
      <c r="A10" s="29" t="s">
        <v>27</v>
      </c>
      <c r="B10" s="30" t="s">
        <v>6</v>
      </c>
      <c r="C10" s="31" t="s">
        <v>8</v>
      </c>
      <c r="D10" s="32">
        <f>D11+D118</f>
        <v>1616464.7999999998</v>
      </c>
      <c r="E10" s="32">
        <f>E11+E118</f>
        <v>1168254.52</v>
      </c>
      <c r="F10" s="33">
        <f>E10/D10</f>
        <v>0.72272190523418767</v>
      </c>
      <c r="G10" s="9">
        <v>1616464793.0999999</v>
      </c>
      <c r="H10" s="9">
        <v>1168254526.9300001</v>
      </c>
      <c r="I10" s="25">
        <f>D10-(G10/1000)</f>
        <v>6.8999999202787876E-3</v>
      </c>
      <c r="J10" s="25">
        <f>E10-(H10/1000)</f>
        <v>-6.9300001487135887E-3</v>
      </c>
    </row>
    <row r="11" spans="1:10" s="22" customFormat="1">
      <c r="A11" s="18" t="s">
        <v>0</v>
      </c>
      <c r="B11" s="19" t="s">
        <v>6</v>
      </c>
      <c r="C11" s="20" t="s">
        <v>30</v>
      </c>
      <c r="D11" s="23">
        <f>D12+D17+D27+D39+D49+D54+D58+D74+D80+D87+D96+D113</f>
        <v>378135.56</v>
      </c>
      <c r="E11" s="23">
        <f>E12+E17+E27+E39+E49+E54+E58+E74+E80+E87+E96+E113</f>
        <v>373181.1</v>
      </c>
      <c r="F11" s="26">
        <f>E11/D11</f>
        <v>0.98689766178034133</v>
      </c>
      <c r="G11" s="21">
        <v>378135557</v>
      </c>
      <c r="H11" s="21">
        <v>373181099.33999997</v>
      </c>
      <c r="I11" s="25">
        <f t="shared" ref="I11:I15" si="0">D11-(G11/1000)</f>
        <v>3.0000000260770321E-3</v>
      </c>
      <c r="J11" s="25">
        <f t="shared" ref="J11:J15" si="1">E11-(H11/1000)</f>
        <v>6.6000001970678568E-4</v>
      </c>
    </row>
    <row r="12" spans="1:10" s="22" customFormat="1">
      <c r="A12" s="18" t="s">
        <v>1</v>
      </c>
      <c r="B12" s="19" t="s">
        <v>6</v>
      </c>
      <c r="C12" s="20" t="s">
        <v>32</v>
      </c>
      <c r="D12" s="23">
        <f>D13</f>
        <v>104122.04</v>
      </c>
      <c r="E12" s="23">
        <f>E13</f>
        <v>110909.98000000001</v>
      </c>
      <c r="F12" s="26">
        <f>E12/D12</f>
        <v>1.0651921533615747</v>
      </c>
      <c r="G12" s="21">
        <v>104122037</v>
      </c>
      <c r="H12" s="21">
        <v>110909982.39</v>
      </c>
      <c r="I12" s="25">
        <f t="shared" si="0"/>
        <v>2.9999999969732016E-3</v>
      </c>
      <c r="J12" s="25">
        <f t="shared" si="1"/>
        <v>-2.3899999941932037E-3</v>
      </c>
    </row>
    <row r="13" spans="1:10" s="14" customFormat="1">
      <c r="A13" s="10" t="s">
        <v>2</v>
      </c>
      <c r="B13" s="11" t="s">
        <v>6</v>
      </c>
      <c r="C13" s="12" t="s">
        <v>34</v>
      </c>
      <c r="D13" s="24">
        <f>D14+D15+D16</f>
        <v>104122.04</v>
      </c>
      <c r="E13" s="24">
        <f>E14+E15+E16</f>
        <v>110909.98000000001</v>
      </c>
      <c r="F13" s="27">
        <f>E13/D13</f>
        <v>1.0651921533615747</v>
      </c>
      <c r="G13" s="13">
        <v>104122037</v>
      </c>
      <c r="H13" s="13">
        <v>110909982.39</v>
      </c>
      <c r="I13" s="25">
        <f t="shared" si="0"/>
        <v>2.9999999969732016E-3</v>
      </c>
      <c r="J13" s="25">
        <f t="shared" si="1"/>
        <v>-2.3899999941932037E-3</v>
      </c>
    </row>
    <row r="14" spans="1:10" s="14" customFormat="1" ht="67.5">
      <c r="A14" s="10" t="s">
        <v>3</v>
      </c>
      <c r="B14" s="11" t="s">
        <v>6</v>
      </c>
      <c r="C14" s="12" t="s">
        <v>36</v>
      </c>
      <c r="D14" s="24">
        <v>91401.7</v>
      </c>
      <c r="E14" s="24">
        <v>97809.58</v>
      </c>
      <c r="F14" s="27">
        <f t="shared" ref="F14:F76" si="2">E14/D14</f>
        <v>1.0701067923244316</v>
      </c>
      <c r="G14" s="13">
        <v>91401697</v>
      </c>
      <c r="H14" s="13">
        <v>97809580.75</v>
      </c>
      <c r="I14" s="25">
        <f t="shared" si="0"/>
        <v>2.9999999969732016E-3</v>
      </c>
      <c r="J14" s="25">
        <f t="shared" si="1"/>
        <v>-7.4999999196734279E-4</v>
      </c>
    </row>
    <row r="15" spans="1:10" s="14" customFormat="1" ht="101.25">
      <c r="A15" s="10" t="s">
        <v>4</v>
      </c>
      <c r="B15" s="11" t="s">
        <v>6</v>
      </c>
      <c r="C15" s="12" t="s">
        <v>38</v>
      </c>
      <c r="D15" s="24">
        <v>453.14</v>
      </c>
      <c r="E15" s="24">
        <v>661.13</v>
      </c>
      <c r="F15" s="27">
        <f t="shared" si="2"/>
        <v>1.4589972194023921</v>
      </c>
      <c r="G15" s="13">
        <v>453140</v>
      </c>
      <c r="H15" s="13">
        <v>661129.96</v>
      </c>
      <c r="I15" s="25">
        <f t="shared" si="0"/>
        <v>0</v>
      </c>
      <c r="J15" s="25">
        <f t="shared" si="1"/>
        <v>4.0000000012696546E-5</v>
      </c>
    </row>
    <row r="16" spans="1:10" s="14" customFormat="1" ht="45">
      <c r="A16" s="10" t="s">
        <v>9</v>
      </c>
      <c r="B16" s="11" t="s">
        <v>6</v>
      </c>
      <c r="C16" s="12" t="s">
        <v>40</v>
      </c>
      <c r="D16" s="24">
        <v>12267.2</v>
      </c>
      <c r="E16" s="24">
        <v>12439.27</v>
      </c>
      <c r="F16" s="27">
        <f t="shared" si="2"/>
        <v>1.0140268357897482</v>
      </c>
      <c r="G16" s="13">
        <v>12267200</v>
      </c>
      <c r="H16" s="13">
        <v>12439271.68</v>
      </c>
      <c r="I16" s="25">
        <f t="shared" ref="I16:I79" si="3">D16-(G16/1000)</f>
        <v>0</v>
      </c>
      <c r="J16" s="25">
        <f t="shared" ref="J16:J79" si="4">E16-(H16/1000)</f>
        <v>-1.6799999993963866E-3</v>
      </c>
    </row>
    <row r="17" spans="1:10" s="14" customFormat="1" ht="31.5">
      <c r="A17" s="18" t="s">
        <v>15</v>
      </c>
      <c r="B17" s="19" t="s">
        <v>6</v>
      </c>
      <c r="C17" s="20" t="s">
        <v>42</v>
      </c>
      <c r="D17" s="23">
        <f>D18</f>
        <v>5697.4</v>
      </c>
      <c r="E17" s="23">
        <f>E18</f>
        <v>6212.05</v>
      </c>
      <c r="F17" s="26">
        <f>E17/D17</f>
        <v>1.0903306771509813</v>
      </c>
      <c r="G17" s="21">
        <v>5697400</v>
      </c>
      <c r="H17" s="21">
        <v>6212048.2199999997</v>
      </c>
      <c r="I17" s="25">
        <f t="shared" si="3"/>
        <v>0</v>
      </c>
      <c r="J17" s="25">
        <f t="shared" si="4"/>
        <v>1.7800000005081529E-3</v>
      </c>
    </row>
    <row r="18" spans="1:10" s="14" customFormat="1" ht="33.75">
      <c r="A18" s="10" t="s">
        <v>16</v>
      </c>
      <c r="B18" s="11" t="s">
        <v>6</v>
      </c>
      <c r="C18" s="12" t="s">
        <v>44</v>
      </c>
      <c r="D18" s="24">
        <f>D19+D21+D23+D25</f>
        <v>5697.4</v>
      </c>
      <c r="E18" s="24">
        <f>E19+E21+E23+E25</f>
        <v>6212.05</v>
      </c>
      <c r="F18" s="27">
        <f t="shared" si="2"/>
        <v>1.0903306771509813</v>
      </c>
      <c r="G18" s="13">
        <v>5697400</v>
      </c>
      <c r="H18" s="13">
        <v>6212048.2199999997</v>
      </c>
      <c r="I18" s="25">
        <f t="shared" si="3"/>
        <v>0</v>
      </c>
      <c r="J18" s="25">
        <f t="shared" si="4"/>
        <v>1.7800000005081529E-3</v>
      </c>
    </row>
    <row r="19" spans="1:10" s="14" customFormat="1" ht="67.5">
      <c r="A19" s="10" t="s">
        <v>17</v>
      </c>
      <c r="B19" s="11" t="s">
        <v>6</v>
      </c>
      <c r="C19" s="12" t="s">
        <v>46</v>
      </c>
      <c r="D19" s="24">
        <f>D20</f>
        <v>5697.4</v>
      </c>
      <c r="E19" s="24">
        <f>E20</f>
        <v>2827.62</v>
      </c>
      <c r="F19" s="27">
        <f t="shared" si="2"/>
        <v>0.49630006669708993</v>
      </c>
      <c r="G19" s="13">
        <v>5697400</v>
      </c>
      <c r="H19" s="13">
        <v>2827619.75</v>
      </c>
      <c r="I19" s="25">
        <f t="shared" si="3"/>
        <v>0</v>
      </c>
      <c r="J19" s="25">
        <f t="shared" si="4"/>
        <v>2.500000000509317E-4</v>
      </c>
    </row>
    <row r="20" spans="1:10" s="14" customFormat="1" ht="101.25">
      <c r="A20" s="10" t="s">
        <v>18</v>
      </c>
      <c r="B20" s="11" t="s">
        <v>6</v>
      </c>
      <c r="C20" s="12" t="s">
        <v>48</v>
      </c>
      <c r="D20" s="24">
        <v>5697.4</v>
      </c>
      <c r="E20" s="24">
        <v>2827.62</v>
      </c>
      <c r="F20" s="27">
        <f t="shared" si="2"/>
        <v>0.49630006669708993</v>
      </c>
      <c r="G20" s="13">
        <v>5697400</v>
      </c>
      <c r="H20" s="13">
        <v>2827619.75</v>
      </c>
      <c r="I20" s="25">
        <f t="shared" si="3"/>
        <v>0</v>
      </c>
      <c r="J20" s="25">
        <f t="shared" si="4"/>
        <v>2.500000000509317E-4</v>
      </c>
    </row>
    <row r="21" spans="1:10" s="14" customFormat="1" ht="78.75">
      <c r="A21" s="10" t="s">
        <v>19</v>
      </c>
      <c r="B21" s="11" t="s">
        <v>6</v>
      </c>
      <c r="C21" s="12" t="s">
        <v>50</v>
      </c>
      <c r="D21" s="24">
        <f>D22</f>
        <v>0</v>
      </c>
      <c r="E21" s="24">
        <f>E22</f>
        <v>20.78</v>
      </c>
      <c r="F21" s="27" t="s">
        <v>310</v>
      </c>
      <c r="G21" s="13">
        <v>0</v>
      </c>
      <c r="H21" s="13">
        <v>20783.75</v>
      </c>
      <c r="I21" s="25">
        <f t="shared" si="3"/>
        <v>0</v>
      </c>
      <c r="J21" s="25">
        <f t="shared" si="4"/>
        <v>-3.7500000000001421E-3</v>
      </c>
    </row>
    <row r="22" spans="1:10" s="14" customFormat="1" ht="112.5">
      <c r="A22" s="10" t="s">
        <v>20</v>
      </c>
      <c r="B22" s="11" t="s">
        <v>6</v>
      </c>
      <c r="C22" s="12" t="s">
        <v>52</v>
      </c>
      <c r="D22" s="24">
        <v>0</v>
      </c>
      <c r="E22" s="24">
        <v>20.78</v>
      </c>
      <c r="F22" s="27" t="s">
        <v>310</v>
      </c>
      <c r="G22" s="13">
        <v>0</v>
      </c>
      <c r="H22" s="13">
        <v>20783.75</v>
      </c>
      <c r="I22" s="25">
        <f t="shared" si="3"/>
        <v>0</v>
      </c>
      <c r="J22" s="25">
        <f t="shared" si="4"/>
        <v>-3.7500000000001421E-3</v>
      </c>
    </row>
    <row r="23" spans="1:10" s="14" customFormat="1" ht="67.5">
      <c r="A23" s="10" t="s">
        <v>21</v>
      </c>
      <c r="B23" s="11" t="s">
        <v>6</v>
      </c>
      <c r="C23" s="12" t="s">
        <v>54</v>
      </c>
      <c r="D23" s="24">
        <f>D24</f>
        <v>0</v>
      </c>
      <c r="E23" s="24">
        <f>E24</f>
        <v>3777.71</v>
      </c>
      <c r="F23" s="27" t="s">
        <v>310</v>
      </c>
      <c r="G23" s="13">
        <v>0</v>
      </c>
      <c r="H23" s="13">
        <v>3777709.59</v>
      </c>
      <c r="I23" s="25">
        <f t="shared" si="3"/>
        <v>0</v>
      </c>
      <c r="J23" s="25">
        <f t="shared" si="4"/>
        <v>4.1000000010171789E-4</v>
      </c>
    </row>
    <row r="24" spans="1:10" s="14" customFormat="1" ht="101.25">
      <c r="A24" s="10" t="s">
        <v>22</v>
      </c>
      <c r="B24" s="11" t="s">
        <v>6</v>
      </c>
      <c r="C24" s="12" t="s">
        <v>56</v>
      </c>
      <c r="D24" s="24">
        <v>0</v>
      </c>
      <c r="E24" s="24">
        <v>3777.71</v>
      </c>
      <c r="F24" s="27" t="s">
        <v>310</v>
      </c>
      <c r="G24" s="13">
        <v>0</v>
      </c>
      <c r="H24" s="13">
        <v>3777709.59</v>
      </c>
      <c r="I24" s="25">
        <f t="shared" si="3"/>
        <v>0</v>
      </c>
      <c r="J24" s="25">
        <f t="shared" si="4"/>
        <v>4.1000000010171789E-4</v>
      </c>
    </row>
    <row r="25" spans="1:10" s="14" customFormat="1" ht="67.5">
      <c r="A25" s="10" t="s">
        <v>23</v>
      </c>
      <c r="B25" s="11" t="s">
        <v>6</v>
      </c>
      <c r="C25" s="12" t="s">
        <v>58</v>
      </c>
      <c r="D25" s="24">
        <f>D26</f>
        <v>0</v>
      </c>
      <c r="E25" s="24">
        <f>E26</f>
        <v>-414.06</v>
      </c>
      <c r="F25" s="27" t="s">
        <v>310</v>
      </c>
      <c r="G25" s="13">
        <v>0</v>
      </c>
      <c r="H25" s="13">
        <v>-414064.87</v>
      </c>
      <c r="I25" s="25">
        <f t="shared" si="3"/>
        <v>0</v>
      </c>
      <c r="J25" s="25">
        <f t="shared" si="4"/>
        <v>4.8699999999826105E-3</v>
      </c>
    </row>
    <row r="26" spans="1:10" s="14" customFormat="1" ht="101.25">
      <c r="A26" s="10" t="s">
        <v>24</v>
      </c>
      <c r="B26" s="11" t="s">
        <v>6</v>
      </c>
      <c r="C26" s="12" t="s">
        <v>60</v>
      </c>
      <c r="D26" s="24">
        <v>0</v>
      </c>
      <c r="E26" s="24">
        <v>-414.06</v>
      </c>
      <c r="F26" s="27" t="s">
        <v>310</v>
      </c>
      <c r="G26" s="13">
        <v>0</v>
      </c>
      <c r="H26" s="13">
        <v>-414064.87</v>
      </c>
      <c r="I26" s="25">
        <f t="shared" si="3"/>
        <v>0</v>
      </c>
      <c r="J26" s="25">
        <f t="shared" si="4"/>
        <v>4.8699999999826105E-3</v>
      </c>
    </row>
    <row r="27" spans="1:10" s="14" customFormat="1">
      <c r="A27" s="18" t="s">
        <v>25</v>
      </c>
      <c r="B27" s="19" t="s">
        <v>6</v>
      </c>
      <c r="C27" s="20" t="s">
        <v>62</v>
      </c>
      <c r="D27" s="23">
        <f>D28+D34+D37</f>
        <v>38396.6</v>
      </c>
      <c r="E27" s="23">
        <f>E28+E34+E37</f>
        <v>38405.869999999988</v>
      </c>
      <c r="F27" s="26">
        <f>E27/D27</f>
        <v>1.0002414276264042</v>
      </c>
      <c r="G27" s="21">
        <v>38396600</v>
      </c>
      <c r="H27" s="21">
        <v>38405873.390000001</v>
      </c>
      <c r="I27" s="25">
        <f t="shared" si="3"/>
        <v>0</v>
      </c>
      <c r="J27" s="25">
        <f t="shared" si="4"/>
        <v>-3.3900000125868246E-3</v>
      </c>
    </row>
    <row r="28" spans="1:10" s="14" customFormat="1" ht="22.5">
      <c r="A28" s="10" t="s">
        <v>26</v>
      </c>
      <c r="B28" s="11" t="s">
        <v>6</v>
      </c>
      <c r="C28" s="12" t="s">
        <v>64</v>
      </c>
      <c r="D28" s="24">
        <f>D29+D31+D33</f>
        <v>17713</v>
      </c>
      <c r="E28" s="24">
        <f>E29+E31+E33</f>
        <v>17823.899999999998</v>
      </c>
      <c r="F28" s="27">
        <f t="shared" si="2"/>
        <v>1.0062609382939083</v>
      </c>
      <c r="G28" s="13">
        <v>17713000</v>
      </c>
      <c r="H28" s="13">
        <v>17823901.399999999</v>
      </c>
      <c r="I28" s="25">
        <f t="shared" si="3"/>
        <v>0</v>
      </c>
      <c r="J28" s="25">
        <f t="shared" si="4"/>
        <v>-1.4000000010128133E-3</v>
      </c>
    </row>
    <row r="29" spans="1:10" s="14" customFormat="1" ht="33.75">
      <c r="A29" s="10" t="s">
        <v>28</v>
      </c>
      <c r="B29" s="11" t="s">
        <v>6</v>
      </c>
      <c r="C29" s="12" t="s">
        <v>66</v>
      </c>
      <c r="D29" s="24">
        <f>D30</f>
        <v>17713</v>
      </c>
      <c r="E29" s="24">
        <f>E30</f>
        <v>11128.23</v>
      </c>
      <c r="F29" s="27">
        <f t="shared" si="2"/>
        <v>0.62825213120307122</v>
      </c>
      <c r="G29" s="13">
        <v>17713000</v>
      </c>
      <c r="H29" s="13">
        <v>11128234.93</v>
      </c>
      <c r="I29" s="25">
        <f t="shared" si="3"/>
        <v>0</v>
      </c>
      <c r="J29" s="25">
        <f t="shared" si="4"/>
        <v>-4.9300000009679934E-3</v>
      </c>
    </row>
    <row r="30" spans="1:10" s="14" customFormat="1" ht="33.75">
      <c r="A30" s="10" t="s">
        <v>28</v>
      </c>
      <c r="B30" s="11" t="s">
        <v>6</v>
      </c>
      <c r="C30" s="12" t="s">
        <v>67</v>
      </c>
      <c r="D30" s="24">
        <v>17713</v>
      </c>
      <c r="E30" s="24">
        <v>11128.23</v>
      </c>
      <c r="F30" s="27">
        <f t="shared" si="2"/>
        <v>0.62825213120307122</v>
      </c>
      <c r="G30" s="13">
        <v>17713000</v>
      </c>
      <c r="H30" s="13">
        <v>11128234.93</v>
      </c>
      <c r="I30" s="25">
        <f t="shared" si="3"/>
        <v>0</v>
      </c>
      <c r="J30" s="25">
        <f t="shared" si="4"/>
        <v>-4.9300000009679934E-3</v>
      </c>
    </row>
    <row r="31" spans="1:10" s="14" customFormat="1" ht="33.75">
      <c r="A31" s="10" t="s">
        <v>29</v>
      </c>
      <c r="B31" s="11" t="s">
        <v>6</v>
      </c>
      <c r="C31" s="12" t="s">
        <v>69</v>
      </c>
      <c r="D31" s="24">
        <f>D32</f>
        <v>0</v>
      </c>
      <c r="E31" s="24">
        <f>E32</f>
        <v>6694.83</v>
      </c>
      <c r="F31" s="27" t="s">
        <v>310</v>
      </c>
      <c r="G31" s="13">
        <v>0</v>
      </c>
      <c r="H31" s="13">
        <v>6694827</v>
      </c>
      <c r="I31" s="25">
        <f t="shared" si="3"/>
        <v>0</v>
      </c>
      <c r="J31" s="25">
        <f t="shared" si="4"/>
        <v>2.9999999997016857E-3</v>
      </c>
    </row>
    <row r="32" spans="1:10" s="14" customFormat="1" ht="56.25">
      <c r="A32" s="10" t="s">
        <v>31</v>
      </c>
      <c r="B32" s="11" t="s">
        <v>6</v>
      </c>
      <c r="C32" s="12" t="s">
        <v>71</v>
      </c>
      <c r="D32" s="24">
        <v>0</v>
      </c>
      <c r="E32" s="24">
        <v>6694.83</v>
      </c>
      <c r="F32" s="27" t="s">
        <v>310</v>
      </c>
      <c r="G32" s="13">
        <v>0</v>
      </c>
      <c r="H32" s="13">
        <v>6694827</v>
      </c>
      <c r="I32" s="25">
        <f t="shared" si="3"/>
        <v>0</v>
      </c>
      <c r="J32" s="25">
        <f t="shared" si="4"/>
        <v>2.9999999997016857E-3</v>
      </c>
    </row>
    <row r="33" spans="1:10" s="14" customFormat="1" ht="33.75">
      <c r="A33" s="10" t="s">
        <v>33</v>
      </c>
      <c r="B33" s="11" t="s">
        <v>6</v>
      </c>
      <c r="C33" s="12" t="s">
        <v>73</v>
      </c>
      <c r="D33" s="24">
        <v>0</v>
      </c>
      <c r="E33" s="24">
        <v>0.84</v>
      </c>
      <c r="F33" s="27" t="s">
        <v>310</v>
      </c>
      <c r="G33" s="13">
        <v>0</v>
      </c>
      <c r="H33" s="13">
        <v>839.47</v>
      </c>
      <c r="I33" s="25">
        <f t="shared" si="3"/>
        <v>0</v>
      </c>
      <c r="J33" s="25">
        <f t="shared" si="4"/>
        <v>5.2999999999991942E-4</v>
      </c>
    </row>
    <row r="34" spans="1:10" s="14" customFormat="1" ht="22.5">
      <c r="A34" s="10" t="s">
        <v>35</v>
      </c>
      <c r="B34" s="11" t="s">
        <v>6</v>
      </c>
      <c r="C34" s="12" t="s">
        <v>75</v>
      </c>
      <c r="D34" s="24">
        <f>D35+D36</f>
        <v>19508</v>
      </c>
      <c r="E34" s="24">
        <f>E35+E36</f>
        <v>19751.949999999997</v>
      </c>
      <c r="F34" s="27">
        <f t="shared" si="2"/>
        <v>1.0125051261021119</v>
      </c>
      <c r="G34" s="13">
        <v>19508000</v>
      </c>
      <c r="H34" s="13">
        <v>19751947.34</v>
      </c>
      <c r="I34" s="25">
        <f t="shared" si="3"/>
        <v>0</v>
      </c>
      <c r="J34" s="25">
        <f t="shared" si="4"/>
        <v>2.6599999982863665E-3</v>
      </c>
    </row>
    <row r="35" spans="1:10" s="14" customFormat="1" ht="22.5">
      <c r="A35" s="10" t="s">
        <v>35</v>
      </c>
      <c r="B35" s="11" t="s">
        <v>6</v>
      </c>
      <c r="C35" s="12" t="s">
        <v>76</v>
      </c>
      <c r="D35" s="24">
        <v>19508</v>
      </c>
      <c r="E35" s="24">
        <v>19727.78</v>
      </c>
      <c r="F35" s="27">
        <f t="shared" si="2"/>
        <v>1.0112661472216526</v>
      </c>
      <c r="G35" s="13">
        <v>19508000</v>
      </c>
      <c r="H35" s="13">
        <v>19727774.84</v>
      </c>
      <c r="I35" s="25">
        <f t="shared" si="3"/>
        <v>0</v>
      </c>
      <c r="J35" s="25">
        <f t="shared" si="4"/>
        <v>5.1600000006146729E-3</v>
      </c>
    </row>
    <row r="36" spans="1:10" s="14" customFormat="1" ht="33.75">
      <c r="A36" s="10" t="s">
        <v>37</v>
      </c>
      <c r="B36" s="11" t="s">
        <v>6</v>
      </c>
      <c r="C36" s="12" t="s">
        <v>78</v>
      </c>
      <c r="D36" s="24">
        <v>0</v>
      </c>
      <c r="E36" s="24">
        <v>24.17</v>
      </c>
      <c r="F36" s="27" t="s">
        <v>310</v>
      </c>
      <c r="G36" s="13">
        <v>0</v>
      </c>
      <c r="H36" s="13">
        <v>24172.5</v>
      </c>
      <c r="I36" s="25">
        <f t="shared" si="3"/>
        <v>0</v>
      </c>
      <c r="J36" s="25">
        <f t="shared" si="4"/>
        <v>-2.4999999999977263E-3</v>
      </c>
    </row>
    <row r="37" spans="1:10" s="14" customFormat="1" ht="22.5">
      <c r="A37" s="10" t="s">
        <v>39</v>
      </c>
      <c r="B37" s="11" t="s">
        <v>6</v>
      </c>
      <c r="C37" s="12" t="s">
        <v>80</v>
      </c>
      <c r="D37" s="24">
        <f>D38</f>
        <v>1175.5999999999999</v>
      </c>
      <c r="E37" s="24">
        <f>E38</f>
        <v>830.02</v>
      </c>
      <c r="F37" s="27">
        <f t="shared" si="2"/>
        <v>0.70603946920721339</v>
      </c>
      <c r="G37" s="13">
        <v>1175600</v>
      </c>
      <c r="H37" s="13">
        <v>830024.65</v>
      </c>
      <c r="I37" s="25">
        <f t="shared" si="3"/>
        <v>0</v>
      </c>
      <c r="J37" s="25">
        <f t="shared" si="4"/>
        <v>-4.6500000000833097E-3</v>
      </c>
    </row>
    <row r="38" spans="1:10" s="14" customFormat="1" ht="33.75">
      <c r="A38" s="10" t="s">
        <v>41</v>
      </c>
      <c r="B38" s="11" t="s">
        <v>6</v>
      </c>
      <c r="C38" s="12" t="s">
        <v>82</v>
      </c>
      <c r="D38" s="24">
        <v>1175.5999999999999</v>
      </c>
      <c r="E38" s="24">
        <v>830.02</v>
      </c>
      <c r="F38" s="27">
        <f t="shared" si="2"/>
        <v>0.70603946920721339</v>
      </c>
      <c r="G38" s="13">
        <v>1175600</v>
      </c>
      <c r="H38" s="13">
        <v>830024.65</v>
      </c>
      <c r="I38" s="25">
        <f t="shared" si="3"/>
        <v>0</v>
      </c>
      <c r="J38" s="25">
        <f t="shared" si="4"/>
        <v>-4.6500000000833097E-3</v>
      </c>
    </row>
    <row r="39" spans="1:10" s="14" customFormat="1">
      <c r="A39" s="18" t="s">
        <v>43</v>
      </c>
      <c r="B39" s="19" t="s">
        <v>6</v>
      </c>
      <c r="C39" s="20" t="s">
        <v>84</v>
      </c>
      <c r="D39" s="23">
        <f>D40+D42+D44</f>
        <v>56466</v>
      </c>
      <c r="E39" s="23">
        <f>E40+E42+E44</f>
        <v>58663.210000000006</v>
      </c>
      <c r="F39" s="26">
        <f>E39/D39</f>
        <v>1.0389120886905396</v>
      </c>
      <c r="G39" s="21">
        <v>56466000</v>
      </c>
      <c r="H39" s="21">
        <v>58663208.710000001</v>
      </c>
      <c r="I39" s="25">
        <f t="shared" si="3"/>
        <v>0</v>
      </c>
      <c r="J39" s="25">
        <f t="shared" si="4"/>
        <v>1.2900000074296258E-3</v>
      </c>
    </row>
    <row r="40" spans="1:10" s="14" customFormat="1">
      <c r="A40" s="10" t="s">
        <v>45</v>
      </c>
      <c r="B40" s="11" t="s">
        <v>6</v>
      </c>
      <c r="C40" s="12" t="s">
        <v>86</v>
      </c>
      <c r="D40" s="24">
        <f>D41</f>
        <v>16250</v>
      </c>
      <c r="E40" s="24">
        <f>E41</f>
        <v>16614.830000000002</v>
      </c>
      <c r="F40" s="27">
        <f t="shared" si="2"/>
        <v>1.022451076923077</v>
      </c>
      <c r="G40" s="13">
        <v>16250000</v>
      </c>
      <c r="H40" s="13">
        <v>16614827.1</v>
      </c>
      <c r="I40" s="25">
        <f t="shared" si="3"/>
        <v>0</v>
      </c>
      <c r="J40" s="25">
        <f t="shared" si="4"/>
        <v>2.9000000031373929E-3</v>
      </c>
    </row>
    <row r="41" spans="1:10" s="14" customFormat="1" ht="45">
      <c r="A41" s="10" t="s">
        <v>47</v>
      </c>
      <c r="B41" s="11" t="s">
        <v>6</v>
      </c>
      <c r="C41" s="12" t="s">
        <v>88</v>
      </c>
      <c r="D41" s="24">
        <v>16250</v>
      </c>
      <c r="E41" s="24">
        <v>16614.830000000002</v>
      </c>
      <c r="F41" s="27">
        <f t="shared" si="2"/>
        <v>1.022451076923077</v>
      </c>
      <c r="G41" s="13">
        <v>16250000</v>
      </c>
      <c r="H41" s="13">
        <v>16614827.1</v>
      </c>
      <c r="I41" s="25">
        <f t="shared" si="3"/>
        <v>0</v>
      </c>
      <c r="J41" s="25">
        <f t="shared" si="4"/>
        <v>2.9000000031373929E-3</v>
      </c>
    </row>
    <row r="42" spans="1:10" s="14" customFormat="1">
      <c r="A42" s="10" t="s">
        <v>49</v>
      </c>
      <c r="B42" s="11" t="s">
        <v>6</v>
      </c>
      <c r="C42" s="12" t="s">
        <v>90</v>
      </c>
      <c r="D42" s="24">
        <f>D43</f>
        <v>12200</v>
      </c>
      <c r="E42" s="24">
        <f>E43</f>
        <v>12541.57</v>
      </c>
      <c r="F42" s="27">
        <f t="shared" si="2"/>
        <v>1.0279975409836066</v>
      </c>
      <c r="G42" s="13">
        <v>12200000</v>
      </c>
      <c r="H42" s="13">
        <v>12541572.32</v>
      </c>
      <c r="I42" s="25">
        <f t="shared" si="3"/>
        <v>0</v>
      </c>
      <c r="J42" s="25">
        <f t="shared" si="4"/>
        <v>-2.3200000014185207E-3</v>
      </c>
    </row>
    <row r="43" spans="1:10" s="14" customFormat="1" ht="22.5">
      <c r="A43" s="10" t="s">
        <v>51</v>
      </c>
      <c r="B43" s="11" t="s">
        <v>6</v>
      </c>
      <c r="C43" s="12" t="s">
        <v>92</v>
      </c>
      <c r="D43" s="24">
        <v>12200</v>
      </c>
      <c r="E43" s="24">
        <v>12541.57</v>
      </c>
      <c r="F43" s="27">
        <f t="shared" si="2"/>
        <v>1.0279975409836066</v>
      </c>
      <c r="G43" s="13">
        <v>12200000</v>
      </c>
      <c r="H43" s="13">
        <v>12541572.32</v>
      </c>
      <c r="I43" s="25">
        <f t="shared" si="3"/>
        <v>0</v>
      </c>
      <c r="J43" s="25">
        <f t="shared" si="4"/>
        <v>-2.3200000014185207E-3</v>
      </c>
    </row>
    <row r="44" spans="1:10" s="14" customFormat="1">
      <c r="A44" s="10" t="s">
        <v>53</v>
      </c>
      <c r="B44" s="11" t="s">
        <v>6</v>
      </c>
      <c r="C44" s="12" t="s">
        <v>94</v>
      </c>
      <c r="D44" s="24">
        <f>D45+D47</f>
        <v>28016</v>
      </c>
      <c r="E44" s="24">
        <f>E45+E47</f>
        <v>29506.81</v>
      </c>
      <c r="F44" s="27">
        <f t="shared" si="2"/>
        <v>1.0532128069674471</v>
      </c>
      <c r="G44" s="13">
        <v>28016000</v>
      </c>
      <c r="H44" s="13">
        <v>29506809.289999999</v>
      </c>
      <c r="I44" s="25">
        <f t="shared" si="3"/>
        <v>0</v>
      </c>
      <c r="J44" s="25">
        <f t="shared" si="4"/>
        <v>7.1000000389176421E-4</v>
      </c>
    </row>
    <row r="45" spans="1:10" s="14" customFormat="1">
      <c r="A45" s="10" t="s">
        <v>55</v>
      </c>
      <c r="B45" s="11" t="s">
        <v>6</v>
      </c>
      <c r="C45" s="12" t="s">
        <v>96</v>
      </c>
      <c r="D45" s="24">
        <f>D46</f>
        <v>22825</v>
      </c>
      <c r="E45" s="24">
        <f>E46</f>
        <v>24961.27</v>
      </c>
      <c r="F45" s="27">
        <f t="shared" si="2"/>
        <v>1.0935934282584885</v>
      </c>
      <c r="G45" s="13">
        <v>22825000</v>
      </c>
      <c r="H45" s="13">
        <v>24961272.559999999</v>
      </c>
      <c r="I45" s="25">
        <f t="shared" si="3"/>
        <v>0</v>
      </c>
      <c r="J45" s="25">
        <f t="shared" si="4"/>
        <v>-2.5599999971746001E-3</v>
      </c>
    </row>
    <row r="46" spans="1:10" s="14" customFormat="1" ht="33.75">
      <c r="A46" s="10" t="s">
        <v>57</v>
      </c>
      <c r="B46" s="11" t="s">
        <v>6</v>
      </c>
      <c r="C46" s="12" t="s">
        <v>98</v>
      </c>
      <c r="D46" s="24">
        <v>22825</v>
      </c>
      <c r="E46" s="24">
        <v>24961.27</v>
      </c>
      <c r="F46" s="27">
        <f t="shared" si="2"/>
        <v>1.0935934282584885</v>
      </c>
      <c r="G46" s="13">
        <v>22825000</v>
      </c>
      <c r="H46" s="13">
        <v>24961272.559999999</v>
      </c>
      <c r="I46" s="25">
        <f t="shared" si="3"/>
        <v>0</v>
      </c>
      <c r="J46" s="25">
        <f t="shared" si="4"/>
        <v>-2.5599999971746001E-3</v>
      </c>
    </row>
    <row r="47" spans="1:10" s="14" customFormat="1">
      <c r="A47" s="10" t="s">
        <v>59</v>
      </c>
      <c r="B47" s="11" t="s">
        <v>6</v>
      </c>
      <c r="C47" s="12" t="s">
        <v>100</v>
      </c>
      <c r="D47" s="24">
        <f>D48</f>
        <v>5191</v>
      </c>
      <c r="E47" s="24">
        <f>E48</f>
        <v>4545.54</v>
      </c>
      <c r="F47" s="27">
        <f t="shared" si="2"/>
        <v>0.87565786938932766</v>
      </c>
      <c r="G47" s="13">
        <v>5191000</v>
      </c>
      <c r="H47" s="13">
        <v>4545536.7300000004</v>
      </c>
      <c r="I47" s="25">
        <f t="shared" si="3"/>
        <v>0</v>
      </c>
      <c r="J47" s="25">
        <f t="shared" si="4"/>
        <v>3.2699999992473749E-3</v>
      </c>
    </row>
    <row r="48" spans="1:10" s="14" customFormat="1" ht="33.75">
      <c r="A48" s="10" t="s">
        <v>61</v>
      </c>
      <c r="B48" s="11" t="s">
        <v>6</v>
      </c>
      <c r="C48" s="12" t="s">
        <v>102</v>
      </c>
      <c r="D48" s="24">
        <v>5191</v>
      </c>
      <c r="E48" s="24">
        <v>4545.54</v>
      </c>
      <c r="F48" s="27">
        <f t="shared" si="2"/>
        <v>0.87565786938932766</v>
      </c>
      <c r="G48" s="13">
        <v>5191000</v>
      </c>
      <c r="H48" s="13">
        <v>4545536.7300000004</v>
      </c>
      <c r="I48" s="25">
        <f t="shared" si="3"/>
        <v>0</v>
      </c>
      <c r="J48" s="25">
        <f t="shared" si="4"/>
        <v>3.2699999992473749E-3</v>
      </c>
    </row>
    <row r="49" spans="1:10" s="14" customFormat="1">
      <c r="A49" s="18" t="s">
        <v>63</v>
      </c>
      <c r="B49" s="19" t="s">
        <v>6</v>
      </c>
      <c r="C49" s="20" t="s">
        <v>104</v>
      </c>
      <c r="D49" s="23">
        <f>D50+D52</f>
        <v>3600</v>
      </c>
      <c r="E49" s="23">
        <f>E50+E52</f>
        <v>4075.76</v>
      </c>
      <c r="F49" s="26">
        <f>E49/D49</f>
        <v>1.1321555555555556</v>
      </c>
      <c r="G49" s="21">
        <v>3600000</v>
      </c>
      <c r="H49" s="21">
        <v>4075755.69</v>
      </c>
      <c r="I49" s="25">
        <f t="shared" si="3"/>
        <v>0</v>
      </c>
      <c r="J49" s="25">
        <f t="shared" si="4"/>
        <v>4.3100000002596062E-3</v>
      </c>
    </row>
    <row r="50" spans="1:10" s="14" customFormat="1" ht="33.75">
      <c r="A50" s="10" t="s">
        <v>65</v>
      </c>
      <c r="B50" s="11" t="s">
        <v>6</v>
      </c>
      <c r="C50" s="12" t="s">
        <v>106</v>
      </c>
      <c r="D50" s="24">
        <f>D51</f>
        <v>3500</v>
      </c>
      <c r="E50" s="24">
        <f>E51</f>
        <v>3935.76</v>
      </c>
      <c r="F50" s="27">
        <f t="shared" si="2"/>
        <v>1.1245028571428572</v>
      </c>
      <c r="G50" s="13">
        <v>3500000</v>
      </c>
      <c r="H50" s="13">
        <v>3935755.69</v>
      </c>
      <c r="I50" s="25">
        <f t="shared" si="3"/>
        <v>0</v>
      </c>
      <c r="J50" s="25">
        <f t="shared" si="4"/>
        <v>4.3100000002596062E-3</v>
      </c>
    </row>
    <row r="51" spans="1:10" s="14" customFormat="1" ht="45">
      <c r="A51" s="10" t="s">
        <v>68</v>
      </c>
      <c r="B51" s="11" t="s">
        <v>6</v>
      </c>
      <c r="C51" s="12" t="s">
        <v>108</v>
      </c>
      <c r="D51" s="24">
        <v>3500</v>
      </c>
      <c r="E51" s="24">
        <v>3935.76</v>
      </c>
      <c r="F51" s="27">
        <f t="shared" si="2"/>
        <v>1.1245028571428572</v>
      </c>
      <c r="G51" s="13">
        <v>3500000</v>
      </c>
      <c r="H51" s="13">
        <v>3935755.69</v>
      </c>
      <c r="I51" s="25">
        <f t="shared" si="3"/>
        <v>0</v>
      </c>
      <c r="J51" s="25">
        <f t="shared" si="4"/>
        <v>4.3100000002596062E-3</v>
      </c>
    </row>
    <row r="52" spans="1:10" s="14" customFormat="1" ht="33.75">
      <c r="A52" s="10" t="s">
        <v>70</v>
      </c>
      <c r="B52" s="11" t="s">
        <v>6</v>
      </c>
      <c r="C52" s="12" t="s">
        <v>110</v>
      </c>
      <c r="D52" s="24">
        <f>D53</f>
        <v>100</v>
      </c>
      <c r="E52" s="24">
        <f>E53</f>
        <v>140</v>
      </c>
      <c r="F52" s="27">
        <f t="shared" si="2"/>
        <v>1.4</v>
      </c>
      <c r="G52" s="13">
        <v>100000</v>
      </c>
      <c r="H52" s="13">
        <v>140000</v>
      </c>
      <c r="I52" s="25">
        <f t="shared" si="3"/>
        <v>0</v>
      </c>
      <c r="J52" s="25">
        <f t="shared" si="4"/>
        <v>0</v>
      </c>
    </row>
    <row r="53" spans="1:10" s="14" customFormat="1" ht="22.5">
      <c r="A53" s="10" t="s">
        <v>72</v>
      </c>
      <c r="B53" s="11" t="s">
        <v>6</v>
      </c>
      <c r="C53" s="12" t="s">
        <v>112</v>
      </c>
      <c r="D53" s="24">
        <v>100</v>
      </c>
      <c r="E53" s="24">
        <v>140</v>
      </c>
      <c r="F53" s="27">
        <f t="shared" si="2"/>
        <v>1.4</v>
      </c>
      <c r="G53" s="13">
        <v>100000</v>
      </c>
      <c r="H53" s="13">
        <v>140000</v>
      </c>
      <c r="I53" s="25">
        <f t="shared" si="3"/>
        <v>0</v>
      </c>
      <c r="J53" s="25">
        <f t="shared" si="4"/>
        <v>0</v>
      </c>
    </row>
    <row r="54" spans="1:10" s="14" customFormat="1" ht="31.5">
      <c r="A54" s="18" t="s">
        <v>74</v>
      </c>
      <c r="B54" s="19" t="s">
        <v>6</v>
      </c>
      <c r="C54" s="20" t="s">
        <v>114</v>
      </c>
      <c r="D54" s="23">
        <f t="shared" ref="D54:E56" si="5">D55</f>
        <v>0</v>
      </c>
      <c r="E54" s="23">
        <f t="shared" si="5"/>
        <v>6.63</v>
      </c>
      <c r="F54" s="26" t="s">
        <v>310</v>
      </c>
      <c r="G54" s="21">
        <v>0</v>
      </c>
      <c r="H54" s="21">
        <v>6633.21</v>
      </c>
      <c r="I54" s="25">
        <f t="shared" si="3"/>
        <v>0</v>
      </c>
      <c r="J54" s="25">
        <f t="shared" si="4"/>
        <v>-3.2100000000001572E-3</v>
      </c>
    </row>
    <row r="55" spans="1:10" s="14" customFormat="1">
      <c r="A55" s="10" t="s">
        <v>77</v>
      </c>
      <c r="B55" s="11" t="s">
        <v>6</v>
      </c>
      <c r="C55" s="12" t="s">
        <v>116</v>
      </c>
      <c r="D55" s="24">
        <f t="shared" si="5"/>
        <v>0</v>
      </c>
      <c r="E55" s="24">
        <f t="shared" si="5"/>
        <v>6.63</v>
      </c>
      <c r="F55" s="27" t="s">
        <v>310</v>
      </c>
      <c r="G55" s="13">
        <v>0</v>
      </c>
      <c r="H55" s="13">
        <v>6633.21</v>
      </c>
      <c r="I55" s="25">
        <f t="shared" si="3"/>
        <v>0</v>
      </c>
      <c r="J55" s="25">
        <f t="shared" si="4"/>
        <v>-3.2100000000001572E-3</v>
      </c>
    </row>
    <row r="56" spans="1:10" s="14" customFormat="1" ht="22.5">
      <c r="A56" s="10" t="s">
        <v>79</v>
      </c>
      <c r="B56" s="11" t="s">
        <v>6</v>
      </c>
      <c r="C56" s="12" t="s">
        <v>118</v>
      </c>
      <c r="D56" s="24">
        <f t="shared" si="5"/>
        <v>0</v>
      </c>
      <c r="E56" s="24">
        <f t="shared" si="5"/>
        <v>6.63</v>
      </c>
      <c r="F56" s="27" t="s">
        <v>310</v>
      </c>
      <c r="G56" s="13">
        <v>0</v>
      </c>
      <c r="H56" s="13">
        <v>6633.21</v>
      </c>
      <c r="I56" s="25">
        <f t="shared" si="3"/>
        <v>0</v>
      </c>
      <c r="J56" s="25">
        <f t="shared" si="4"/>
        <v>-3.2100000000001572E-3</v>
      </c>
    </row>
    <row r="57" spans="1:10" s="14" customFormat="1" ht="33.75">
      <c r="A57" s="10" t="s">
        <v>81</v>
      </c>
      <c r="B57" s="11" t="s">
        <v>6</v>
      </c>
      <c r="C57" s="12" t="s">
        <v>120</v>
      </c>
      <c r="D57" s="24">
        <v>0</v>
      </c>
      <c r="E57" s="24">
        <v>6.63</v>
      </c>
      <c r="F57" s="27" t="s">
        <v>310</v>
      </c>
      <c r="G57" s="13">
        <v>0</v>
      </c>
      <c r="H57" s="13">
        <v>6633.21</v>
      </c>
      <c r="I57" s="25">
        <f t="shared" si="3"/>
        <v>0</v>
      </c>
      <c r="J57" s="25">
        <f t="shared" si="4"/>
        <v>-3.2100000000001572E-3</v>
      </c>
    </row>
    <row r="58" spans="1:10" s="14" customFormat="1" ht="42">
      <c r="A58" s="18" t="s">
        <v>83</v>
      </c>
      <c r="B58" s="19" t="s">
        <v>6</v>
      </c>
      <c r="C58" s="20" t="s">
        <v>122</v>
      </c>
      <c r="D58" s="23">
        <f>D59+D66+D69</f>
        <v>119931.27</v>
      </c>
      <c r="E58" s="23">
        <f>E59+E66+E69</f>
        <v>105006.48999999999</v>
      </c>
      <c r="F58" s="26">
        <f>E58/D58</f>
        <v>0.87555555777905114</v>
      </c>
      <c r="G58" s="21">
        <v>119931270</v>
      </c>
      <c r="H58" s="21">
        <v>105006490.70999999</v>
      </c>
      <c r="I58" s="25">
        <f t="shared" si="3"/>
        <v>0</v>
      </c>
      <c r="J58" s="25">
        <f t="shared" si="4"/>
        <v>-7.1000000752974302E-4</v>
      </c>
    </row>
    <row r="59" spans="1:10" s="14" customFormat="1" ht="78.75">
      <c r="A59" s="10" t="s">
        <v>85</v>
      </c>
      <c r="B59" s="11" t="s">
        <v>6</v>
      </c>
      <c r="C59" s="12" t="s">
        <v>124</v>
      </c>
      <c r="D59" s="24">
        <f>D60+D62+D64</f>
        <v>116255</v>
      </c>
      <c r="E59" s="24">
        <f>E60+E62+E64</f>
        <v>101347.06999999999</v>
      </c>
      <c r="F59" s="27">
        <f t="shared" si="2"/>
        <v>0.87176525740828348</v>
      </c>
      <c r="G59" s="13">
        <v>116255000</v>
      </c>
      <c r="H59" s="13">
        <v>101347068.68000001</v>
      </c>
      <c r="I59" s="25">
        <f t="shared" si="3"/>
        <v>0</v>
      </c>
      <c r="J59" s="25">
        <f t="shared" si="4"/>
        <v>1.3199999812059104E-3</v>
      </c>
    </row>
    <row r="60" spans="1:10" s="14" customFormat="1" ht="78.75">
      <c r="A60" s="10" t="s">
        <v>87</v>
      </c>
      <c r="B60" s="11" t="s">
        <v>6</v>
      </c>
      <c r="C60" s="12" t="s">
        <v>126</v>
      </c>
      <c r="D60" s="24">
        <f>D61</f>
        <v>114700</v>
      </c>
      <c r="E60" s="24">
        <f>E61</f>
        <v>99698.54</v>
      </c>
      <c r="F60" s="27">
        <f t="shared" si="2"/>
        <v>0.86921133391455963</v>
      </c>
      <c r="G60" s="13">
        <v>114700000</v>
      </c>
      <c r="H60" s="13">
        <v>99698538.599999994</v>
      </c>
      <c r="I60" s="25">
        <f t="shared" si="3"/>
        <v>0</v>
      </c>
      <c r="J60" s="25">
        <f t="shared" si="4"/>
        <v>1.3999999937368557E-3</v>
      </c>
    </row>
    <row r="61" spans="1:10" s="14" customFormat="1" ht="67.5">
      <c r="A61" s="10" t="s">
        <v>89</v>
      </c>
      <c r="B61" s="11" t="s">
        <v>6</v>
      </c>
      <c r="C61" s="12" t="s">
        <v>128</v>
      </c>
      <c r="D61" s="24">
        <v>114700</v>
      </c>
      <c r="E61" s="24">
        <v>99698.54</v>
      </c>
      <c r="F61" s="27">
        <f t="shared" si="2"/>
        <v>0.86921133391455963</v>
      </c>
      <c r="G61" s="13">
        <v>114700000</v>
      </c>
      <c r="H61" s="13">
        <v>99698538.599999994</v>
      </c>
      <c r="I61" s="25">
        <f t="shared" si="3"/>
        <v>0</v>
      </c>
      <c r="J61" s="25">
        <f t="shared" si="4"/>
        <v>1.3999999937368557E-3</v>
      </c>
    </row>
    <row r="62" spans="1:10" s="14" customFormat="1" ht="78.75">
      <c r="A62" s="10" t="s">
        <v>91</v>
      </c>
      <c r="B62" s="11" t="s">
        <v>6</v>
      </c>
      <c r="C62" s="12" t="s">
        <v>130</v>
      </c>
      <c r="D62" s="24">
        <f>D63</f>
        <v>95</v>
      </c>
      <c r="E62" s="24">
        <f>E63</f>
        <v>8.5299999999999994</v>
      </c>
      <c r="F62" s="27">
        <f t="shared" si="2"/>
        <v>8.9789473684210516E-2</v>
      </c>
      <c r="G62" s="13">
        <v>95000</v>
      </c>
      <c r="H62" s="13">
        <v>8530.08</v>
      </c>
      <c r="I62" s="25">
        <f t="shared" si="3"/>
        <v>0</v>
      </c>
      <c r="J62" s="25">
        <f t="shared" si="4"/>
        <v>-8.0000000000524096E-5</v>
      </c>
    </row>
    <row r="63" spans="1:10" s="14" customFormat="1" ht="67.5">
      <c r="A63" s="10" t="s">
        <v>93</v>
      </c>
      <c r="B63" s="11" t="s">
        <v>6</v>
      </c>
      <c r="C63" s="12" t="s">
        <v>132</v>
      </c>
      <c r="D63" s="24">
        <v>95</v>
      </c>
      <c r="E63" s="24">
        <v>8.5299999999999994</v>
      </c>
      <c r="F63" s="27">
        <f t="shared" si="2"/>
        <v>8.9789473684210516E-2</v>
      </c>
      <c r="G63" s="13">
        <v>95000</v>
      </c>
      <c r="H63" s="13">
        <v>8530.08</v>
      </c>
      <c r="I63" s="25">
        <f t="shared" si="3"/>
        <v>0</v>
      </c>
      <c r="J63" s="25">
        <f t="shared" si="4"/>
        <v>-8.0000000000524096E-5</v>
      </c>
    </row>
    <row r="64" spans="1:10" s="14" customFormat="1" ht="45">
      <c r="A64" s="10" t="s">
        <v>95</v>
      </c>
      <c r="B64" s="11" t="s">
        <v>6</v>
      </c>
      <c r="C64" s="12" t="s">
        <v>134</v>
      </c>
      <c r="D64" s="24">
        <f>D65</f>
        <v>1460</v>
      </c>
      <c r="E64" s="24">
        <f>E65</f>
        <v>1640</v>
      </c>
      <c r="F64" s="27">
        <f t="shared" si="2"/>
        <v>1.1232876712328768</v>
      </c>
      <c r="G64" s="13">
        <v>1460000</v>
      </c>
      <c r="H64" s="13">
        <v>1640000</v>
      </c>
      <c r="I64" s="25">
        <f t="shared" si="3"/>
        <v>0</v>
      </c>
      <c r="J64" s="25">
        <f t="shared" si="4"/>
        <v>0</v>
      </c>
    </row>
    <row r="65" spans="1:10" s="14" customFormat="1" ht="33.75">
      <c r="A65" s="10" t="s">
        <v>97</v>
      </c>
      <c r="B65" s="11" t="s">
        <v>6</v>
      </c>
      <c r="C65" s="12" t="s">
        <v>136</v>
      </c>
      <c r="D65" s="24">
        <v>1460</v>
      </c>
      <c r="E65" s="24">
        <v>1640</v>
      </c>
      <c r="F65" s="27">
        <f t="shared" si="2"/>
        <v>1.1232876712328768</v>
      </c>
      <c r="G65" s="13">
        <v>1460000</v>
      </c>
      <c r="H65" s="13">
        <v>1640000</v>
      </c>
      <c r="I65" s="25">
        <f t="shared" si="3"/>
        <v>0</v>
      </c>
      <c r="J65" s="25">
        <f t="shared" si="4"/>
        <v>0</v>
      </c>
    </row>
    <row r="66" spans="1:10" s="14" customFormat="1" ht="22.5">
      <c r="A66" s="10" t="s">
        <v>99</v>
      </c>
      <c r="B66" s="11" t="s">
        <v>6</v>
      </c>
      <c r="C66" s="12" t="s">
        <v>138</v>
      </c>
      <c r="D66" s="24">
        <f>D67</f>
        <v>968.27</v>
      </c>
      <c r="E66" s="24">
        <f>E67</f>
        <v>890.05</v>
      </c>
      <c r="F66" s="27">
        <f t="shared" si="2"/>
        <v>0.91921674739483816</v>
      </c>
      <c r="G66" s="13">
        <v>968270</v>
      </c>
      <c r="H66" s="13">
        <v>890046</v>
      </c>
      <c r="I66" s="25">
        <f t="shared" si="3"/>
        <v>0</v>
      </c>
      <c r="J66" s="25">
        <f t="shared" si="4"/>
        <v>3.9999999999054126E-3</v>
      </c>
    </row>
    <row r="67" spans="1:10" s="14" customFormat="1" ht="45">
      <c r="A67" s="10" t="s">
        <v>101</v>
      </c>
      <c r="B67" s="11" t="s">
        <v>6</v>
      </c>
      <c r="C67" s="12" t="s">
        <v>140</v>
      </c>
      <c r="D67" s="24">
        <f>D68</f>
        <v>968.27</v>
      </c>
      <c r="E67" s="24">
        <f>E68</f>
        <v>890.05</v>
      </c>
      <c r="F67" s="27">
        <f t="shared" si="2"/>
        <v>0.91921674739483816</v>
      </c>
      <c r="G67" s="13">
        <v>968270</v>
      </c>
      <c r="H67" s="13">
        <v>890046</v>
      </c>
      <c r="I67" s="25">
        <f t="shared" si="3"/>
        <v>0</v>
      </c>
      <c r="J67" s="25">
        <f t="shared" si="4"/>
        <v>3.9999999999054126E-3</v>
      </c>
    </row>
    <row r="68" spans="1:10" s="14" customFormat="1" ht="56.25">
      <c r="A68" s="10" t="s">
        <v>103</v>
      </c>
      <c r="B68" s="11" t="s">
        <v>6</v>
      </c>
      <c r="C68" s="12" t="s">
        <v>142</v>
      </c>
      <c r="D68" s="24">
        <v>968.27</v>
      </c>
      <c r="E68" s="24">
        <v>890.05</v>
      </c>
      <c r="F68" s="27">
        <f t="shared" si="2"/>
        <v>0.91921674739483816</v>
      </c>
      <c r="G68" s="13">
        <v>968270</v>
      </c>
      <c r="H68" s="13">
        <v>890046</v>
      </c>
      <c r="I68" s="25">
        <f t="shared" si="3"/>
        <v>0</v>
      </c>
      <c r="J68" s="25">
        <f t="shared" si="4"/>
        <v>3.9999999999054126E-3</v>
      </c>
    </row>
    <row r="69" spans="1:10" s="14" customFormat="1" ht="78.75">
      <c r="A69" s="10" t="s">
        <v>105</v>
      </c>
      <c r="B69" s="11" t="s">
        <v>6</v>
      </c>
      <c r="C69" s="12" t="s">
        <v>144</v>
      </c>
      <c r="D69" s="24">
        <f>D70+D72</f>
        <v>2708</v>
      </c>
      <c r="E69" s="24">
        <f>E70+E72</f>
        <v>2769.37</v>
      </c>
      <c r="F69" s="27">
        <f t="shared" si="2"/>
        <v>1.0226624815361891</v>
      </c>
      <c r="G69" s="13">
        <v>2708000</v>
      </c>
      <c r="H69" s="13">
        <v>2769376.03</v>
      </c>
      <c r="I69" s="25">
        <f t="shared" si="3"/>
        <v>0</v>
      </c>
      <c r="J69" s="25">
        <f t="shared" si="4"/>
        <v>-6.0300000000097498E-3</v>
      </c>
    </row>
    <row r="70" spans="1:10" s="14" customFormat="1" ht="33.75">
      <c r="A70" s="10" t="s">
        <v>107</v>
      </c>
      <c r="B70" s="11" t="s">
        <v>6</v>
      </c>
      <c r="C70" s="12" t="s">
        <v>146</v>
      </c>
      <c r="D70" s="24">
        <f>D71</f>
        <v>1418</v>
      </c>
      <c r="E70" s="24">
        <f>E71</f>
        <v>1422.77</v>
      </c>
      <c r="F70" s="27">
        <f t="shared" si="2"/>
        <v>1.0033638928067701</v>
      </c>
      <c r="G70" s="13">
        <v>1418000</v>
      </c>
      <c r="H70" s="13">
        <v>1422771.15</v>
      </c>
      <c r="I70" s="25">
        <f t="shared" si="3"/>
        <v>0</v>
      </c>
      <c r="J70" s="25">
        <f t="shared" si="4"/>
        <v>-1.1499999998250132E-3</v>
      </c>
    </row>
    <row r="71" spans="1:10" s="14" customFormat="1" ht="33.75">
      <c r="A71" s="10" t="s">
        <v>109</v>
      </c>
      <c r="B71" s="11" t="s">
        <v>6</v>
      </c>
      <c r="C71" s="12" t="s">
        <v>148</v>
      </c>
      <c r="D71" s="24">
        <v>1418</v>
      </c>
      <c r="E71" s="24">
        <v>1422.77</v>
      </c>
      <c r="F71" s="27">
        <f t="shared" si="2"/>
        <v>1.0033638928067701</v>
      </c>
      <c r="G71" s="13">
        <v>1418000</v>
      </c>
      <c r="H71" s="13">
        <v>1422771.15</v>
      </c>
      <c r="I71" s="25">
        <f t="shared" si="3"/>
        <v>0</v>
      </c>
      <c r="J71" s="25">
        <f t="shared" si="4"/>
        <v>-1.1499999998250132E-3</v>
      </c>
    </row>
    <row r="72" spans="1:10" s="14" customFormat="1" ht="78.75">
      <c r="A72" s="10" t="s">
        <v>111</v>
      </c>
      <c r="B72" s="11" t="s">
        <v>6</v>
      </c>
      <c r="C72" s="12" t="s">
        <v>150</v>
      </c>
      <c r="D72" s="24">
        <f>D73</f>
        <v>1290</v>
      </c>
      <c r="E72" s="24">
        <f>E73</f>
        <v>1346.6</v>
      </c>
      <c r="F72" s="27">
        <f t="shared" si="2"/>
        <v>1.0438759689922479</v>
      </c>
      <c r="G72" s="13">
        <v>1290000</v>
      </c>
      <c r="H72" s="13">
        <v>1346604.88</v>
      </c>
      <c r="I72" s="25">
        <f t="shared" si="3"/>
        <v>0</v>
      </c>
      <c r="J72" s="25">
        <f t="shared" si="4"/>
        <v>-4.8799999999573629E-3</v>
      </c>
    </row>
    <row r="73" spans="1:10" s="14" customFormat="1" ht="67.5">
      <c r="A73" s="10" t="s">
        <v>113</v>
      </c>
      <c r="B73" s="11" t="s">
        <v>6</v>
      </c>
      <c r="C73" s="12" t="s">
        <v>152</v>
      </c>
      <c r="D73" s="24">
        <v>1290</v>
      </c>
      <c r="E73" s="24">
        <v>1346.6</v>
      </c>
      <c r="F73" s="27">
        <f t="shared" si="2"/>
        <v>1.0438759689922479</v>
      </c>
      <c r="G73" s="13">
        <v>1290000</v>
      </c>
      <c r="H73" s="13">
        <v>1346604.88</v>
      </c>
      <c r="I73" s="25">
        <f t="shared" si="3"/>
        <v>0</v>
      </c>
      <c r="J73" s="25">
        <f t="shared" si="4"/>
        <v>-4.8799999999573629E-3</v>
      </c>
    </row>
    <row r="74" spans="1:10" s="14" customFormat="1" ht="21">
      <c r="A74" s="18" t="s">
        <v>115</v>
      </c>
      <c r="B74" s="19" t="s">
        <v>6</v>
      </c>
      <c r="C74" s="20" t="s">
        <v>154</v>
      </c>
      <c r="D74" s="23">
        <f>D75</f>
        <v>254.66</v>
      </c>
      <c r="E74" s="23">
        <f>E75</f>
        <v>56.089999999999996</v>
      </c>
      <c r="F74" s="26">
        <f>E74/D74</f>
        <v>0.22025445692295609</v>
      </c>
      <c r="G74" s="21">
        <v>254660</v>
      </c>
      <c r="H74" s="21">
        <v>56090.22</v>
      </c>
      <c r="I74" s="25">
        <f t="shared" si="3"/>
        <v>0</v>
      </c>
      <c r="J74" s="25">
        <f t="shared" si="4"/>
        <v>-2.2000000000588216E-4</v>
      </c>
    </row>
    <row r="75" spans="1:10" s="14" customFormat="1" ht="22.5">
      <c r="A75" s="10" t="s">
        <v>117</v>
      </c>
      <c r="B75" s="11" t="s">
        <v>6</v>
      </c>
      <c r="C75" s="12" t="s">
        <v>156</v>
      </c>
      <c r="D75" s="24">
        <f>D76+D77+D78</f>
        <v>254.66</v>
      </c>
      <c r="E75" s="24">
        <f>E76+E77+E78</f>
        <v>56.089999999999996</v>
      </c>
      <c r="F75" s="27">
        <f t="shared" si="2"/>
        <v>0.22025445692295609</v>
      </c>
      <c r="G75" s="13">
        <v>254660</v>
      </c>
      <c r="H75" s="13">
        <v>56090.22</v>
      </c>
      <c r="I75" s="25">
        <f t="shared" si="3"/>
        <v>0</v>
      </c>
      <c r="J75" s="25">
        <f t="shared" si="4"/>
        <v>-2.2000000000588216E-4</v>
      </c>
    </row>
    <row r="76" spans="1:10" s="14" customFormat="1" ht="33.75">
      <c r="A76" s="10" t="s">
        <v>119</v>
      </c>
      <c r="B76" s="11" t="s">
        <v>6</v>
      </c>
      <c r="C76" s="12" t="s">
        <v>158</v>
      </c>
      <c r="D76" s="24">
        <v>104.6</v>
      </c>
      <c r="E76" s="24">
        <v>2</v>
      </c>
      <c r="F76" s="27">
        <f t="shared" si="2"/>
        <v>1.9120458891013385E-2</v>
      </c>
      <c r="G76" s="13">
        <v>104600</v>
      </c>
      <c r="H76" s="13">
        <v>1998.03</v>
      </c>
      <c r="I76" s="25">
        <f t="shared" si="3"/>
        <v>0</v>
      </c>
      <c r="J76" s="25">
        <f t="shared" si="4"/>
        <v>1.9700000000000273E-3</v>
      </c>
    </row>
    <row r="77" spans="1:10" s="14" customFormat="1" ht="22.5">
      <c r="A77" s="10" t="s">
        <v>121</v>
      </c>
      <c r="B77" s="11" t="s">
        <v>6</v>
      </c>
      <c r="C77" s="12" t="s">
        <v>160</v>
      </c>
      <c r="D77" s="24">
        <v>0</v>
      </c>
      <c r="E77" s="24">
        <v>51.98</v>
      </c>
      <c r="F77" s="27" t="s">
        <v>310</v>
      </c>
      <c r="G77" s="13">
        <v>0</v>
      </c>
      <c r="H77" s="13">
        <v>51982.45</v>
      </c>
      <c r="I77" s="25">
        <f t="shared" si="3"/>
        <v>0</v>
      </c>
      <c r="J77" s="25">
        <f t="shared" si="4"/>
        <v>-2.4500000000031719E-3</v>
      </c>
    </row>
    <row r="78" spans="1:10" s="14" customFormat="1" ht="22.5">
      <c r="A78" s="10" t="s">
        <v>123</v>
      </c>
      <c r="B78" s="11" t="s">
        <v>6</v>
      </c>
      <c r="C78" s="12" t="s">
        <v>162</v>
      </c>
      <c r="D78" s="24">
        <f>D79</f>
        <v>150.06</v>
      </c>
      <c r="E78" s="24">
        <f>E79</f>
        <v>2.11</v>
      </c>
      <c r="F78" s="27">
        <f t="shared" ref="F78:F117" si="6">E78/D78</f>
        <v>1.4061042249766759E-2</v>
      </c>
      <c r="G78" s="13">
        <v>150060</v>
      </c>
      <c r="H78" s="13">
        <v>2109.7399999999998</v>
      </c>
      <c r="I78" s="25">
        <f t="shared" si="3"/>
        <v>0</v>
      </c>
      <c r="J78" s="25">
        <f t="shared" si="4"/>
        <v>2.5999999999992696E-4</v>
      </c>
    </row>
    <row r="79" spans="1:10" s="14" customFormat="1">
      <c r="A79" s="10" t="s">
        <v>125</v>
      </c>
      <c r="B79" s="11" t="s">
        <v>6</v>
      </c>
      <c r="C79" s="12" t="s">
        <v>164</v>
      </c>
      <c r="D79" s="24">
        <v>150.06</v>
      </c>
      <c r="E79" s="24">
        <v>2.11</v>
      </c>
      <c r="F79" s="27">
        <f t="shared" si="6"/>
        <v>1.4061042249766759E-2</v>
      </c>
      <c r="G79" s="13">
        <v>150060</v>
      </c>
      <c r="H79" s="13">
        <v>2109.7399999999998</v>
      </c>
      <c r="I79" s="25">
        <f t="shared" si="3"/>
        <v>0</v>
      </c>
      <c r="J79" s="25">
        <f t="shared" si="4"/>
        <v>2.5999999999992696E-4</v>
      </c>
    </row>
    <row r="80" spans="1:10" s="14" customFormat="1" ht="21">
      <c r="A80" s="18" t="s">
        <v>127</v>
      </c>
      <c r="B80" s="19" t="s">
        <v>6</v>
      </c>
      <c r="C80" s="20" t="s">
        <v>166</v>
      </c>
      <c r="D80" s="23">
        <f>D81+D84</f>
        <v>57.65</v>
      </c>
      <c r="E80" s="23">
        <f>E81+E84</f>
        <v>197.13</v>
      </c>
      <c r="F80" s="26">
        <f>E80/D80</f>
        <v>3.4194275802254985</v>
      </c>
      <c r="G80" s="21">
        <v>57650</v>
      </c>
      <c r="H80" s="21">
        <v>197129.27</v>
      </c>
      <c r="I80" s="25">
        <f t="shared" ref="I80:I143" si="7">D80-(G80/1000)</f>
        <v>0</v>
      </c>
      <c r="J80" s="25">
        <f t="shared" ref="J80:J143" si="8">E80-(H80/1000)</f>
        <v>7.3000000000433829E-4</v>
      </c>
    </row>
    <row r="81" spans="1:10" s="14" customFormat="1">
      <c r="A81" s="10" t="s">
        <v>129</v>
      </c>
      <c r="B81" s="11" t="s">
        <v>6</v>
      </c>
      <c r="C81" s="12" t="s">
        <v>168</v>
      </c>
      <c r="D81" s="24">
        <f>D82</f>
        <v>57.65</v>
      </c>
      <c r="E81" s="24">
        <f>E82</f>
        <v>37.89</v>
      </c>
      <c r="F81" s="27">
        <f t="shared" si="6"/>
        <v>0.65724197745013013</v>
      </c>
      <c r="G81" s="13">
        <v>57650</v>
      </c>
      <c r="H81" s="13">
        <v>37893.1</v>
      </c>
      <c r="I81" s="25">
        <f t="shared" si="7"/>
        <v>0</v>
      </c>
      <c r="J81" s="25">
        <f t="shared" si="8"/>
        <v>-3.0999999999963279E-3</v>
      </c>
    </row>
    <row r="82" spans="1:10" s="14" customFormat="1">
      <c r="A82" s="10" t="s">
        <v>131</v>
      </c>
      <c r="B82" s="11" t="s">
        <v>6</v>
      </c>
      <c r="C82" s="12" t="s">
        <v>170</v>
      </c>
      <c r="D82" s="24">
        <f>D83</f>
        <v>57.65</v>
      </c>
      <c r="E82" s="24">
        <f>E83</f>
        <v>37.89</v>
      </c>
      <c r="F82" s="27">
        <f t="shared" si="6"/>
        <v>0.65724197745013013</v>
      </c>
      <c r="G82" s="13">
        <v>57650</v>
      </c>
      <c r="H82" s="13">
        <v>37893.1</v>
      </c>
      <c r="I82" s="25">
        <f t="shared" si="7"/>
        <v>0</v>
      </c>
      <c r="J82" s="25">
        <f t="shared" si="8"/>
        <v>-3.0999999999963279E-3</v>
      </c>
    </row>
    <row r="83" spans="1:10" s="14" customFormat="1" ht="33.75">
      <c r="A83" s="10" t="s">
        <v>133</v>
      </c>
      <c r="B83" s="11" t="s">
        <v>6</v>
      </c>
      <c r="C83" s="12" t="s">
        <v>172</v>
      </c>
      <c r="D83" s="24">
        <v>57.65</v>
      </c>
      <c r="E83" s="24">
        <v>37.89</v>
      </c>
      <c r="F83" s="27">
        <f t="shared" si="6"/>
        <v>0.65724197745013013</v>
      </c>
      <c r="G83" s="13">
        <v>57650</v>
      </c>
      <c r="H83" s="13">
        <v>37893.1</v>
      </c>
      <c r="I83" s="25">
        <f t="shared" si="7"/>
        <v>0</v>
      </c>
      <c r="J83" s="25">
        <f t="shared" si="8"/>
        <v>-3.0999999999963279E-3</v>
      </c>
    </row>
    <row r="84" spans="1:10" s="14" customFormat="1">
      <c r="A84" s="10" t="s">
        <v>135</v>
      </c>
      <c r="B84" s="11" t="s">
        <v>6</v>
      </c>
      <c r="C84" s="12" t="s">
        <v>174</v>
      </c>
      <c r="D84" s="24">
        <f>D85</f>
        <v>0</v>
      </c>
      <c r="E84" s="24">
        <f>E85</f>
        <v>159.24</v>
      </c>
      <c r="F84" s="27" t="s">
        <v>310</v>
      </c>
      <c r="G84" s="13">
        <v>0</v>
      </c>
      <c r="H84" s="13">
        <v>159236.17000000001</v>
      </c>
      <c r="I84" s="25">
        <f t="shared" si="7"/>
        <v>0</v>
      </c>
      <c r="J84" s="25">
        <f t="shared" si="8"/>
        <v>3.8299999999935608E-3</v>
      </c>
    </row>
    <row r="85" spans="1:10" s="14" customFormat="1" ht="22.5">
      <c r="A85" s="10" t="s">
        <v>137</v>
      </c>
      <c r="B85" s="11" t="s">
        <v>6</v>
      </c>
      <c r="C85" s="12" t="s">
        <v>176</v>
      </c>
      <c r="D85" s="24">
        <f>D86</f>
        <v>0</v>
      </c>
      <c r="E85" s="24">
        <f>E86</f>
        <v>159.24</v>
      </c>
      <c r="F85" s="27" t="s">
        <v>310</v>
      </c>
      <c r="G85" s="13">
        <v>0</v>
      </c>
      <c r="H85" s="13">
        <v>159236.17000000001</v>
      </c>
      <c r="I85" s="25">
        <f t="shared" si="7"/>
        <v>0</v>
      </c>
      <c r="J85" s="25">
        <f t="shared" si="8"/>
        <v>3.8299999999935608E-3</v>
      </c>
    </row>
    <row r="86" spans="1:10" s="14" customFormat="1" ht="22.5">
      <c r="A86" s="10" t="s">
        <v>139</v>
      </c>
      <c r="B86" s="11" t="s">
        <v>6</v>
      </c>
      <c r="C86" s="12" t="s">
        <v>178</v>
      </c>
      <c r="D86" s="24">
        <v>0</v>
      </c>
      <c r="E86" s="24">
        <v>159.24</v>
      </c>
      <c r="F86" s="27" t="s">
        <v>310</v>
      </c>
      <c r="G86" s="13">
        <v>0</v>
      </c>
      <c r="H86" s="13">
        <v>159236.17000000001</v>
      </c>
      <c r="I86" s="25">
        <f t="shared" si="7"/>
        <v>0</v>
      </c>
      <c r="J86" s="25">
        <f t="shared" si="8"/>
        <v>3.8299999999935608E-3</v>
      </c>
    </row>
    <row r="87" spans="1:10" s="14" customFormat="1" ht="21">
      <c r="A87" s="18" t="s">
        <v>141</v>
      </c>
      <c r="B87" s="19" t="s">
        <v>6</v>
      </c>
      <c r="C87" s="20" t="s">
        <v>180</v>
      </c>
      <c r="D87" s="23">
        <f>D88+D91</f>
        <v>1330.15</v>
      </c>
      <c r="E87" s="23">
        <f>E88+E91</f>
        <v>1329.79</v>
      </c>
      <c r="F87" s="26">
        <f>E87/D87</f>
        <v>0.99972935383227446</v>
      </c>
      <c r="G87" s="21">
        <v>1330150</v>
      </c>
      <c r="H87" s="21">
        <v>1329791.3999999999</v>
      </c>
      <c r="I87" s="25">
        <f t="shared" si="7"/>
        <v>0</v>
      </c>
      <c r="J87" s="25">
        <f t="shared" si="8"/>
        <v>-1.3999999998759449E-3</v>
      </c>
    </row>
    <row r="88" spans="1:10" s="14" customFormat="1" ht="67.5">
      <c r="A88" s="10" t="s">
        <v>143</v>
      </c>
      <c r="B88" s="11" t="s">
        <v>6</v>
      </c>
      <c r="C88" s="12" t="s">
        <v>182</v>
      </c>
      <c r="D88" s="24">
        <f>D89</f>
        <v>304.14999999999998</v>
      </c>
      <c r="E88" s="24">
        <f>E89</f>
        <v>304.14</v>
      </c>
      <c r="F88" s="27">
        <f t="shared" si="6"/>
        <v>0.99996712148610889</v>
      </c>
      <c r="G88" s="13">
        <v>304150</v>
      </c>
      <c r="H88" s="13">
        <v>304144.44</v>
      </c>
      <c r="I88" s="25">
        <f t="shared" si="7"/>
        <v>0</v>
      </c>
      <c r="J88" s="25">
        <f t="shared" si="8"/>
        <v>-4.4399999999882311E-3</v>
      </c>
    </row>
    <row r="89" spans="1:10" s="14" customFormat="1" ht="90">
      <c r="A89" s="10" t="s">
        <v>145</v>
      </c>
      <c r="B89" s="11" t="s">
        <v>6</v>
      </c>
      <c r="C89" s="12" t="s">
        <v>184</v>
      </c>
      <c r="D89" s="24">
        <f>D90</f>
        <v>304.14999999999998</v>
      </c>
      <c r="E89" s="24">
        <f>E90</f>
        <v>304.14</v>
      </c>
      <c r="F89" s="27">
        <f t="shared" si="6"/>
        <v>0.99996712148610889</v>
      </c>
      <c r="G89" s="13">
        <v>304150</v>
      </c>
      <c r="H89" s="13">
        <v>304144.44</v>
      </c>
      <c r="I89" s="25">
        <f t="shared" si="7"/>
        <v>0</v>
      </c>
      <c r="J89" s="25">
        <f t="shared" si="8"/>
        <v>-4.4399999999882311E-3</v>
      </c>
    </row>
    <row r="90" spans="1:10" s="14" customFormat="1" ht="90">
      <c r="A90" s="10" t="s">
        <v>147</v>
      </c>
      <c r="B90" s="11" t="s">
        <v>6</v>
      </c>
      <c r="C90" s="12" t="s">
        <v>186</v>
      </c>
      <c r="D90" s="24">
        <v>304.14999999999998</v>
      </c>
      <c r="E90" s="24">
        <v>304.14</v>
      </c>
      <c r="F90" s="27">
        <f t="shared" si="6"/>
        <v>0.99996712148610889</v>
      </c>
      <c r="G90" s="13">
        <v>304150</v>
      </c>
      <c r="H90" s="13">
        <v>304144.44</v>
      </c>
      <c r="I90" s="25">
        <f t="shared" si="7"/>
        <v>0</v>
      </c>
      <c r="J90" s="25">
        <f t="shared" si="8"/>
        <v>-4.4399999999882311E-3</v>
      </c>
    </row>
    <row r="91" spans="1:10" s="14" customFormat="1" ht="33.75">
      <c r="A91" s="10" t="s">
        <v>149</v>
      </c>
      <c r="B91" s="11" t="s">
        <v>6</v>
      </c>
      <c r="C91" s="12" t="s">
        <v>188</v>
      </c>
      <c r="D91" s="24">
        <f>D92+D94</f>
        <v>1026</v>
      </c>
      <c r="E91" s="24">
        <f>E92+E94</f>
        <v>1025.6500000000001</v>
      </c>
      <c r="F91" s="27">
        <f t="shared" si="6"/>
        <v>0.99965886939571158</v>
      </c>
      <c r="G91" s="13">
        <v>1026000</v>
      </c>
      <c r="H91" s="13">
        <v>1025646.96</v>
      </c>
      <c r="I91" s="25">
        <f t="shared" si="7"/>
        <v>0</v>
      </c>
      <c r="J91" s="25">
        <f t="shared" si="8"/>
        <v>3.0400000000554428E-3</v>
      </c>
    </row>
    <row r="92" spans="1:10" s="14" customFormat="1" ht="33.75">
      <c r="A92" s="10" t="s">
        <v>151</v>
      </c>
      <c r="B92" s="11" t="s">
        <v>6</v>
      </c>
      <c r="C92" s="12" t="s">
        <v>190</v>
      </c>
      <c r="D92" s="24">
        <f>D93</f>
        <v>0</v>
      </c>
      <c r="E92" s="24">
        <f>E93</f>
        <v>1.69</v>
      </c>
      <c r="F92" s="27" t="s">
        <v>310</v>
      </c>
      <c r="G92" s="13">
        <v>0</v>
      </c>
      <c r="H92" s="13">
        <v>1687.8</v>
      </c>
      <c r="I92" s="25">
        <f t="shared" si="7"/>
        <v>0</v>
      </c>
      <c r="J92" s="25">
        <f t="shared" si="8"/>
        <v>2.1999999999999797E-3</v>
      </c>
    </row>
    <row r="93" spans="1:10" s="14" customFormat="1" ht="45">
      <c r="A93" s="10" t="s">
        <v>153</v>
      </c>
      <c r="B93" s="11" t="s">
        <v>6</v>
      </c>
      <c r="C93" s="12" t="s">
        <v>192</v>
      </c>
      <c r="D93" s="24">
        <v>0</v>
      </c>
      <c r="E93" s="24">
        <v>1.69</v>
      </c>
      <c r="F93" s="27" t="s">
        <v>310</v>
      </c>
      <c r="G93" s="13">
        <v>0</v>
      </c>
      <c r="H93" s="13">
        <v>1687.8</v>
      </c>
      <c r="I93" s="25">
        <f t="shared" si="7"/>
        <v>0</v>
      </c>
      <c r="J93" s="25">
        <f t="shared" si="8"/>
        <v>2.1999999999999797E-3</v>
      </c>
    </row>
    <row r="94" spans="1:10" s="14" customFormat="1" ht="45">
      <c r="A94" s="10" t="s">
        <v>155</v>
      </c>
      <c r="B94" s="11" t="s">
        <v>6</v>
      </c>
      <c r="C94" s="12" t="s">
        <v>194</v>
      </c>
      <c r="D94" s="24">
        <f>D95</f>
        <v>1026</v>
      </c>
      <c r="E94" s="24">
        <f>E95</f>
        <v>1023.96</v>
      </c>
      <c r="F94" s="27">
        <f t="shared" si="6"/>
        <v>0.99801169590643279</v>
      </c>
      <c r="G94" s="13">
        <v>1026000</v>
      </c>
      <c r="H94" s="13">
        <v>1023959.16</v>
      </c>
      <c r="I94" s="25">
        <f t="shared" si="7"/>
        <v>0</v>
      </c>
      <c r="J94" s="25">
        <f t="shared" si="8"/>
        <v>8.4000000003925379E-4</v>
      </c>
    </row>
    <row r="95" spans="1:10" s="14" customFormat="1" ht="56.25">
      <c r="A95" s="10" t="s">
        <v>157</v>
      </c>
      <c r="B95" s="11" t="s">
        <v>6</v>
      </c>
      <c r="C95" s="12" t="s">
        <v>196</v>
      </c>
      <c r="D95" s="24">
        <v>1026</v>
      </c>
      <c r="E95" s="24">
        <v>1023.96</v>
      </c>
      <c r="F95" s="27">
        <f t="shared" si="6"/>
        <v>0.99801169590643279</v>
      </c>
      <c r="G95" s="13">
        <v>1026000</v>
      </c>
      <c r="H95" s="13">
        <v>1023959.16</v>
      </c>
      <c r="I95" s="25">
        <f t="shared" si="7"/>
        <v>0</v>
      </c>
      <c r="J95" s="25">
        <f t="shared" si="8"/>
        <v>8.4000000003925379E-4</v>
      </c>
    </row>
    <row r="96" spans="1:10" s="14" customFormat="1" ht="21">
      <c r="A96" s="18" t="s">
        <v>159</v>
      </c>
      <c r="B96" s="19" t="s">
        <v>6</v>
      </c>
      <c r="C96" s="20" t="s">
        <v>198</v>
      </c>
      <c r="D96" s="23">
        <f>D97+D100+D102+D105+D106+D110+D111</f>
        <v>7216.75</v>
      </c>
      <c r="E96" s="23">
        <f>E97+E100+E102+E105+E106+E110+E111+E108</f>
        <v>8225</v>
      </c>
      <c r="F96" s="26">
        <f>E96/D96</f>
        <v>1.1397097031212111</v>
      </c>
      <c r="G96" s="21">
        <v>7216750</v>
      </c>
      <c r="H96" s="21">
        <v>8224992.21</v>
      </c>
      <c r="I96" s="25">
        <f t="shared" si="7"/>
        <v>0</v>
      </c>
      <c r="J96" s="25">
        <f t="shared" si="8"/>
        <v>7.7899999996589031E-3</v>
      </c>
    </row>
    <row r="97" spans="1:10" s="14" customFormat="1" ht="22.5">
      <c r="A97" s="10" t="s">
        <v>161</v>
      </c>
      <c r="B97" s="11" t="s">
        <v>6</v>
      </c>
      <c r="C97" s="12" t="s">
        <v>200</v>
      </c>
      <c r="D97" s="24">
        <f>D98+D99</f>
        <v>32.93</v>
      </c>
      <c r="E97" s="24">
        <f>E98+E99</f>
        <v>102.43</v>
      </c>
      <c r="F97" s="27">
        <f t="shared" si="6"/>
        <v>3.1105375037959311</v>
      </c>
      <c r="G97" s="13">
        <v>32930</v>
      </c>
      <c r="H97" s="13">
        <v>102431.61</v>
      </c>
      <c r="I97" s="25">
        <f t="shared" si="7"/>
        <v>0</v>
      </c>
      <c r="J97" s="25">
        <f t="shared" si="8"/>
        <v>-1.6099999999994452E-3</v>
      </c>
    </row>
    <row r="98" spans="1:10" s="14" customFormat="1" ht="78.75">
      <c r="A98" s="10" t="s">
        <v>163</v>
      </c>
      <c r="B98" s="11" t="s">
        <v>6</v>
      </c>
      <c r="C98" s="12" t="s">
        <v>202</v>
      </c>
      <c r="D98" s="24">
        <v>26.93</v>
      </c>
      <c r="E98" s="24">
        <v>93.9</v>
      </c>
      <c r="F98" s="27">
        <f t="shared" si="6"/>
        <v>3.4868176754548834</v>
      </c>
      <c r="G98" s="13">
        <v>26930</v>
      </c>
      <c r="H98" s="13">
        <v>93901.65</v>
      </c>
      <c r="I98" s="25">
        <f t="shared" si="7"/>
        <v>0</v>
      </c>
      <c r="J98" s="25">
        <f t="shared" si="8"/>
        <v>-1.64999999998372E-3</v>
      </c>
    </row>
    <row r="99" spans="1:10" s="14" customFormat="1" ht="56.25">
      <c r="A99" s="10" t="s">
        <v>165</v>
      </c>
      <c r="B99" s="11" t="s">
        <v>6</v>
      </c>
      <c r="C99" s="12" t="s">
        <v>204</v>
      </c>
      <c r="D99" s="24">
        <v>6</v>
      </c>
      <c r="E99" s="24">
        <v>8.5299999999999994</v>
      </c>
      <c r="F99" s="27">
        <f t="shared" si="6"/>
        <v>1.4216666666666666</v>
      </c>
      <c r="G99" s="13">
        <v>6000</v>
      </c>
      <c r="H99" s="13">
        <v>8529.9599999999991</v>
      </c>
      <c r="I99" s="25">
        <f t="shared" si="7"/>
        <v>0</v>
      </c>
      <c r="J99" s="25">
        <f t="shared" si="8"/>
        <v>4.0000000000262048E-5</v>
      </c>
    </row>
    <row r="100" spans="1:10" s="14" customFormat="1" ht="56.25">
      <c r="A100" s="10" t="s">
        <v>167</v>
      </c>
      <c r="B100" s="11" t="s">
        <v>6</v>
      </c>
      <c r="C100" s="12" t="s">
        <v>206</v>
      </c>
      <c r="D100" s="24">
        <f>D101</f>
        <v>203.65</v>
      </c>
      <c r="E100" s="24">
        <f>E101</f>
        <v>488.62</v>
      </c>
      <c r="F100" s="27">
        <f t="shared" si="6"/>
        <v>2.3993125460348637</v>
      </c>
      <c r="G100" s="13">
        <v>203650</v>
      </c>
      <c r="H100" s="13">
        <v>488623.99</v>
      </c>
      <c r="I100" s="25">
        <f t="shared" si="7"/>
        <v>0</v>
      </c>
      <c r="J100" s="25">
        <f t="shared" si="8"/>
        <v>-3.9899999999875035E-3</v>
      </c>
    </row>
    <row r="101" spans="1:10" s="14" customFormat="1" ht="56.25">
      <c r="A101" s="10" t="s">
        <v>169</v>
      </c>
      <c r="B101" s="11" t="s">
        <v>6</v>
      </c>
      <c r="C101" s="12" t="s">
        <v>208</v>
      </c>
      <c r="D101" s="24">
        <v>203.65</v>
      </c>
      <c r="E101" s="24">
        <v>488.62</v>
      </c>
      <c r="F101" s="27">
        <f t="shared" si="6"/>
        <v>2.3993125460348637</v>
      </c>
      <c r="G101" s="13">
        <v>203650</v>
      </c>
      <c r="H101" s="13">
        <v>488623.99</v>
      </c>
      <c r="I101" s="25">
        <f t="shared" si="7"/>
        <v>0</v>
      </c>
      <c r="J101" s="25">
        <f t="shared" si="8"/>
        <v>-3.9899999999875035E-3</v>
      </c>
    </row>
    <row r="102" spans="1:10" s="14" customFormat="1" ht="101.25">
      <c r="A102" s="10" t="s">
        <v>171</v>
      </c>
      <c r="B102" s="11" t="s">
        <v>6</v>
      </c>
      <c r="C102" s="12" t="s">
        <v>210</v>
      </c>
      <c r="D102" s="24">
        <f>D103+D104</f>
        <v>207.87</v>
      </c>
      <c r="E102" s="24">
        <f>E103+E104</f>
        <v>1244.68</v>
      </c>
      <c r="F102" s="27">
        <f t="shared" si="6"/>
        <v>5.9877808245538082</v>
      </c>
      <c r="G102" s="13">
        <v>207870</v>
      </c>
      <c r="H102" s="13">
        <v>1244673.79</v>
      </c>
      <c r="I102" s="25">
        <f t="shared" si="7"/>
        <v>0</v>
      </c>
      <c r="J102" s="25">
        <f t="shared" si="8"/>
        <v>6.2100000000100408E-3</v>
      </c>
    </row>
    <row r="103" spans="1:10" s="14" customFormat="1" ht="22.5">
      <c r="A103" s="10" t="s">
        <v>173</v>
      </c>
      <c r="B103" s="11" t="s">
        <v>6</v>
      </c>
      <c r="C103" s="12" t="s">
        <v>212</v>
      </c>
      <c r="D103" s="24">
        <v>207.87</v>
      </c>
      <c r="E103" s="24">
        <v>1100.9100000000001</v>
      </c>
      <c r="F103" s="27">
        <f t="shared" si="6"/>
        <v>5.2961466301053548</v>
      </c>
      <c r="G103" s="13">
        <v>207870</v>
      </c>
      <c r="H103" s="13">
        <v>1100906.5</v>
      </c>
      <c r="I103" s="25">
        <f t="shared" si="7"/>
        <v>0</v>
      </c>
      <c r="J103" s="25">
        <f t="shared" si="8"/>
        <v>3.5000000000309228E-3</v>
      </c>
    </row>
    <row r="104" spans="1:10" s="14" customFormat="1" ht="22.5">
      <c r="A104" s="10" t="s">
        <v>175</v>
      </c>
      <c r="B104" s="11" t="s">
        <v>6</v>
      </c>
      <c r="C104" s="12" t="s">
        <v>214</v>
      </c>
      <c r="D104" s="24"/>
      <c r="E104" s="24">
        <v>143.77000000000001</v>
      </c>
      <c r="F104" s="27" t="s">
        <v>310</v>
      </c>
      <c r="G104" s="13">
        <v>0</v>
      </c>
      <c r="H104" s="13">
        <v>143767.29</v>
      </c>
      <c r="I104" s="25">
        <f t="shared" si="7"/>
        <v>0</v>
      </c>
      <c r="J104" s="25">
        <f t="shared" si="8"/>
        <v>2.7100000000075397E-3</v>
      </c>
    </row>
    <row r="105" spans="1:10" s="14" customFormat="1" ht="56.25">
      <c r="A105" s="10" t="s">
        <v>177</v>
      </c>
      <c r="B105" s="11" t="s">
        <v>6</v>
      </c>
      <c r="C105" s="12" t="s">
        <v>216</v>
      </c>
      <c r="D105" s="24">
        <v>16</v>
      </c>
      <c r="E105" s="24">
        <v>23.5</v>
      </c>
      <c r="F105" s="27">
        <f t="shared" si="6"/>
        <v>1.46875</v>
      </c>
      <c r="G105" s="13">
        <v>16000</v>
      </c>
      <c r="H105" s="13">
        <v>23500</v>
      </c>
      <c r="I105" s="25">
        <f t="shared" si="7"/>
        <v>0</v>
      </c>
      <c r="J105" s="25">
        <f t="shared" si="8"/>
        <v>0</v>
      </c>
    </row>
    <row r="106" spans="1:10" s="14" customFormat="1" ht="22.5">
      <c r="A106" s="10" t="s">
        <v>179</v>
      </c>
      <c r="B106" s="11" t="s">
        <v>6</v>
      </c>
      <c r="C106" s="12" t="s">
        <v>218</v>
      </c>
      <c r="D106" s="24">
        <f>D107</f>
        <v>73</v>
      </c>
      <c r="E106" s="24">
        <f>E107</f>
        <v>153.94</v>
      </c>
      <c r="F106" s="27">
        <f t="shared" si="6"/>
        <v>2.108767123287671</v>
      </c>
      <c r="G106" s="13">
        <v>73000</v>
      </c>
      <c r="H106" s="13">
        <v>153938.23999999999</v>
      </c>
      <c r="I106" s="25">
        <f t="shared" si="7"/>
        <v>0</v>
      </c>
      <c r="J106" s="25">
        <f t="shared" si="8"/>
        <v>1.7600000000186355E-3</v>
      </c>
    </row>
    <row r="107" spans="1:10" s="14" customFormat="1" ht="22.5">
      <c r="A107" s="10" t="s">
        <v>181</v>
      </c>
      <c r="B107" s="11" t="s">
        <v>6</v>
      </c>
      <c r="C107" s="12" t="s">
        <v>220</v>
      </c>
      <c r="D107" s="24">
        <v>73</v>
      </c>
      <c r="E107" s="24">
        <v>153.94</v>
      </c>
      <c r="F107" s="27">
        <f t="shared" si="6"/>
        <v>2.108767123287671</v>
      </c>
      <c r="G107" s="13">
        <v>73000</v>
      </c>
      <c r="H107" s="13">
        <v>153938.23999999999</v>
      </c>
      <c r="I107" s="25">
        <f t="shared" si="7"/>
        <v>0</v>
      </c>
      <c r="J107" s="25">
        <f t="shared" si="8"/>
        <v>1.7600000000186355E-3</v>
      </c>
    </row>
    <row r="108" spans="1:10" s="14" customFormat="1" ht="56.25">
      <c r="A108" s="10" t="s">
        <v>183</v>
      </c>
      <c r="B108" s="11" t="s">
        <v>6</v>
      </c>
      <c r="C108" s="12" t="s">
        <v>222</v>
      </c>
      <c r="D108" s="24">
        <f>D109</f>
        <v>0</v>
      </c>
      <c r="E108" s="24">
        <f>E109</f>
        <v>624.28</v>
      </c>
      <c r="F108" s="27" t="s">
        <v>310</v>
      </c>
      <c r="G108" s="13">
        <v>0</v>
      </c>
      <c r="H108" s="13">
        <v>624278.81000000006</v>
      </c>
      <c r="I108" s="25">
        <f t="shared" si="7"/>
        <v>0</v>
      </c>
      <c r="J108" s="25">
        <f t="shared" si="8"/>
        <v>1.1899999999513966E-3</v>
      </c>
    </row>
    <row r="109" spans="1:10" s="14" customFormat="1" ht="56.25">
      <c r="A109" s="10" t="s">
        <v>185</v>
      </c>
      <c r="B109" s="11" t="s">
        <v>6</v>
      </c>
      <c r="C109" s="12" t="s">
        <v>224</v>
      </c>
      <c r="D109" s="24">
        <v>0</v>
      </c>
      <c r="E109" s="24">
        <v>624.28</v>
      </c>
      <c r="F109" s="27" t="s">
        <v>310</v>
      </c>
      <c r="G109" s="13">
        <v>0</v>
      </c>
      <c r="H109" s="13">
        <v>624278.81000000006</v>
      </c>
      <c r="I109" s="25">
        <f t="shared" si="7"/>
        <v>0</v>
      </c>
      <c r="J109" s="25">
        <f t="shared" si="8"/>
        <v>1.1899999999513966E-3</v>
      </c>
    </row>
    <row r="110" spans="1:10" s="14" customFormat="1" ht="67.5">
      <c r="A110" s="10" t="s">
        <v>187</v>
      </c>
      <c r="B110" s="11" t="s">
        <v>6</v>
      </c>
      <c r="C110" s="12" t="s">
        <v>226</v>
      </c>
      <c r="D110" s="24">
        <v>83.3</v>
      </c>
      <c r="E110" s="24">
        <v>457.49</v>
      </c>
      <c r="F110" s="27">
        <f t="shared" si="6"/>
        <v>5.4920768307322936</v>
      </c>
      <c r="G110" s="13">
        <v>83300</v>
      </c>
      <c r="H110" s="13">
        <v>457488.38</v>
      </c>
      <c r="I110" s="25">
        <f t="shared" si="7"/>
        <v>0</v>
      </c>
      <c r="J110" s="25">
        <f t="shared" si="8"/>
        <v>1.6200000000026193E-3</v>
      </c>
    </row>
    <row r="111" spans="1:10" s="14" customFormat="1" ht="22.5">
      <c r="A111" s="10" t="s">
        <v>189</v>
      </c>
      <c r="B111" s="11" t="s">
        <v>6</v>
      </c>
      <c r="C111" s="12" t="s">
        <v>228</v>
      </c>
      <c r="D111" s="24">
        <f>D112</f>
        <v>6600</v>
      </c>
      <c r="E111" s="24">
        <f>E112</f>
        <v>5130.0600000000004</v>
      </c>
      <c r="F111" s="27">
        <f t="shared" si="6"/>
        <v>0.7772818181818183</v>
      </c>
      <c r="G111" s="13">
        <v>6600000</v>
      </c>
      <c r="H111" s="13">
        <v>5130057.3899999997</v>
      </c>
      <c r="I111" s="25">
        <f t="shared" si="7"/>
        <v>0</v>
      </c>
      <c r="J111" s="25">
        <f t="shared" si="8"/>
        <v>2.6100000004589674E-3</v>
      </c>
    </row>
    <row r="112" spans="1:10" s="14" customFormat="1" ht="33.75">
      <c r="A112" s="10" t="s">
        <v>191</v>
      </c>
      <c r="B112" s="11" t="s">
        <v>6</v>
      </c>
      <c r="C112" s="12" t="s">
        <v>230</v>
      </c>
      <c r="D112" s="24">
        <v>6600</v>
      </c>
      <c r="E112" s="24">
        <v>5130.0600000000004</v>
      </c>
      <c r="F112" s="27">
        <f t="shared" si="6"/>
        <v>0.7772818181818183</v>
      </c>
      <c r="G112" s="13">
        <v>6600000</v>
      </c>
      <c r="H112" s="13">
        <v>5130057.3899999997</v>
      </c>
      <c r="I112" s="25">
        <f t="shared" si="7"/>
        <v>0</v>
      </c>
      <c r="J112" s="25">
        <f t="shared" si="8"/>
        <v>2.6100000004589674E-3</v>
      </c>
    </row>
    <row r="113" spans="1:10" s="14" customFormat="1">
      <c r="A113" s="18" t="s">
        <v>193</v>
      </c>
      <c r="B113" s="19" t="s">
        <v>6</v>
      </c>
      <c r="C113" s="20" t="s">
        <v>232</v>
      </c>
      <c r="D113" s="23">
        <f>D114+D116</f>
        <v>41063.040000000001</v>
      </c>
      <c r="E113" s="23">
        <f>E114+E116</f>
        <v>40093.1</v>
      </c>
      <c r="F113" s="26">
        <f>E113/D113</f>
        <v>0.97637924518009378</v>
      </c>
      <c r="G113" s="21">
        <v>41063040</v>
      </c>
      <c r="H113" s="21">
        <v>40093103.920000002</v>
      </c>
      <c r="I113" s="25">
        <f t="shared" si="7"/>
        <v>0</v>
      </c>
      <c r="J113" s="25">
        <f t="shared" si="8"/>
        <v>-3.9200000028358772E-3</v>
      </c>
    </row>
    <row r="114" spans="1:10" s="14" customFormat="1">
      <c r="A114" s="10" t="s">
        <v>195</v>
      </c>
      <c r="B114" s="11" t="s">
        <v>6</v>
      </c>
      <c r="C114" s="12" t="s">
        <v>234</v>
      </c>
      <c r="D114" s="24">
        <f>D115</f>
        <v>0</v>
      </c>
      <c r="E114" s="24">
        <f>E115</f>
        <v>127.56</v>
      </c>
      <c r="F114" s="27" t="s">
        <v>310</v>
      </c>
      <c r="G114" s="13">
        <v>0</v>
      </c>
      <c r="H114" s="13">
        <v>127561.03</v>
      </c>
      <c r="I114" s="25">
        <f t="shared" si="7"/>
        <v>0</v>
      </c>
      <c r="J114" s="25">
        <f t="shared" si="8"/>
        <v>-1.0300000000000864E-3</v>
      </c>
    </row>
    <row r="115" spans="1:10" s="14" customFormat="1" ht="22.5">
      <c r="A115" s="10" t="s">
        <v>197</v>
      </c>
      <c r="B115" s="11" t="s">
        <v>6</v>
      </c>
      <c r="C115" s="12" t="s">
        <v>236</v>
      </c>
      <c r="D115" s="24">
        <v>0</v>
      </c>
      <c r="E115" s="24">
        <v>127.56</v>
      </c>
      <c r="F115" s="27" t="s">
        <v>310</v>
      </c>
      <c r="G115" s="13">
        <v>0</v>
      </c>
      <c r="H115" s="13">
        <v>127561.03</v>
      </c>
      <c r="I115" s="25">
        <f t="shared" si="7"/>
        <v>0</v>
      </c>
      <c r="J115" s="25">
        <f t="shared" si="8"/>
        <v>-1.0300000000000864E-3</v>
      </c>
    </row>
    <row r="116" spans="1:10" s="14" customFormat="1">
      <c r="A116" s="10" t="s">
        <v>199</v>
      </c>
      <c r="B116" s="11" t="s">
        <v>6</v>
      </c>
      <c r="C116" s="12" t="s">
        <v>238</v>
      </c>
      <c r="D116" s="24">
        <f>D117</f>
        <v>41063.040000000001</v>
      </c>
      <c r="E116" s="24">
        <f>E117</f>
        <v>39965.54</v>
      </c>
      <c r="F116" s="27">
        <f t="shared" si="6"/>
        <v>0.97327280201368438</v>
      </c>
      <c r="G116" s="13">
        <v>41063040</v>
      </c>
      <c r="H116" s="13">
        <v>39965542.890000001</v>
      </c>
      <c r="I116" s="25">
        <f t="shared" si="7"/>
        <v>0</v>
      </c>
      <c r="J116" s="25">
        <f t="shared" si="8"/>
        <v>-2.8899999961140566E-3</v>
      </c>
    </row>
    <row r="117" spans="1:10" s="14" customFormat="1" ht="22.5">
      <c r="A117" s="10" t="s">
        <v>201</v>
      </c>
      <c r="B117" s="11" t="s">
        <v>6</v>
      </c>
      <c r="C117" s="12" t="s">
        <v>240</v>
      </c>
      <c r="D117" s="24">
        <v>41063.040000000001</v>
      </c>
      <c r="E117" s="24">
        <v>39965.54</v>
      </c>
      <c r="F117" s="27">
        <f t="shared" si="6"/>
        <v>0.97327280201368438</v>
      </c>
      <c r="G117" s="13">
        <v>41063040</v>
      </c>
      <c r="H117" s="13">
        <v>39965542.890000001</v>
      </c>
      <c r="I117" s="25">
        <f t="shared" si="7"/>
        <v>0</v>
      </c>
      <c r="J117" s="25">
        <f t="shared" si="8"/>
        <v>-2.8899999961140566E-3</v>
      </c>
    </row>
    <row r="118" spans="1:10" s="14" customFormat="1">
      <c r="A118" s="18" t="s">
        <v>203</v>
      </c>
      <c r="B118" s="19" t="s">
        <v>6</v>
      </c>
      <c r="C118" s="20" t="s">
        <v>242</v>
      </c>
      <c r="D118" s="23">
        <f>D119+D122+D156</f>
        <v>1238329.2399999998</v>
      </c>
      <c r="E118" s="23">
        <f>E119+E122+E156</f>
        <v>795073.42</v>
      </c>
      <c r="F118" s="26">
        <f>E118/D118</f>
        <v>0.64205333631627737</v>
      </c>
      <c r="G118" s="21">
        <v>1238329236.0999999</v>
      </c>
      <c r="H118" s="21">
        <v>795073427.59000003</v>
      </c>
      <c r="I118" s="25">
        <f t="shared" si="7"/>
        <v>3.8999998942017555E-3</v>
      </c>
      <c r="J118" s="25">
        <f t="shared" si="8"/>
        <v>-7.5899999355897307E-3</v>
      </c>
    </row>
    <row r="119" spans="1:10" s="14" customFormat="1" ht="21">
      <c r="A119" s="18" t="s">
        <v>205</v>
      </c>
      <c r="B119" s="19" t="s">
        <v>6</v>
      </c>
      <c r="C119" s="20" t="s">
        <v>244</v>
      </c>
      <c r="D119" s="23">
        <f>D120</f>
        <v>392.65</v>
      </c>
      <c r="E119" s="23">
        <f>E120</f>
        <v>11577.46</v>
      </c>
      <c r="F119" s="26">
        <f>E119/D119</f>
        <v>29.485445052846046</v>
      </c>
      <c r="G119" s="21">
        <v>392645.15</v>
      </c>
      <c r="H119" s="21">
        <v>11577457.279999999</v>
      </c>
      <c r="I119" s="25">
        <f t="shared" si="7"/>
        <v>4.8499999999762622E-3</v>
      </c>
      <c r="J119" s="25">
        <f t="shared" si="8"/>
        <v>2.7200000004086178E-3</v>
      </c>
    </row>
    <row r="120" spans="1:10" s="14" customFormat="1" ht="22.5">
      <c r="A120" s="10" t="s">
        <v>207</v>
      </c>
      <c r="B120" s="11" t="s">
        <v>6</v>
      </c>
      <c r="C120" s="12" t="s">
        <v>246</v>
      </c>
      <c r="D120" s="24">
        <f>D121</f>
        <v>392.65</v>
      </c>
      <c r="E120" s="24">
        <f>E121</f>
        <v>11577.46</v>
      </c>
      <c r="F120" s="27">
        <f t="shared" ref="F120:F123" si="9">E120/D120</f>
        <v>29.485445052846046</v>
      </c>
      <c r="G120" s="13">
        <v>392645.15</v>
      </c>
      <c r="H120" s="13">
        <v>11577457.279999999</v>
      </c>
      <c r="I120" s="25">
        <f t="shared" si="7"/>
        <v>4.8499999999762622E-3</v>
      </c>
      <c r="J120" s="25">
        <f t="shared" si="8"/>
        <v>2.7200000004086178E-3</v>
      </c>
    </row>
    <row r="121" spans="1:10" s="14" customFormat="1" ht="22.5">
      <c r="A121" s="10" t="s">
        <v>209</v>
      </c>
      <c r="B121" s="11" t="s">
        <v>6</v>
      </c>
      <c r="C121" s="12" t="s">
        <v>248</v>
      </c>
      <c r="D121" s="24">
        <v>392.65</v>
      </c>
      <c r="E121" s="24">
        <v>11577.46</v>
      </c>
      <c r="F121" s="27">
        <f t="shared" si="9"/>
        <v>29.485445052846046</v>
      </c>
      <c r="G121" s="13">
        <v>392645.15</v>
      </c>
      <c r="H121" s="13">
        <v>11577457.279999999</v>
      </c>
      <c r="I121" s="25">
        <f t="shared" si="7"/>
        <v>4.8499999999762622E-3</v>
      </c>
      <c r="J121" s="25">
        <f t="shared" si="8"/>
        <v>2.7200000004086178E-3</v>
      </c>
    </row>
    <row r="122" spans="1:10" s="14" customFormat="1" ht="31.5">
      <c r="A122" s="18" t="s">
        <v>211</v>
      </c>
      <c r="B122" s="19" t="s">
        <v>6</v>
      </c>
      <c r="C122" s="20" t="s">
        <v>250</v>
      </c>
      <c r="D122" s="23">
        <f>D123+D128+D145</f>
        <v>1232936.5899999999</v>
      </c>
      <c r="E122" s="23">
        <f>E123+E128+E145</f>
        <v>778495.96000000008</v>
      </c>
      <c r="F122" s="26">
        <f t="shared" si="9"/>
        <v>0.63141605684684898</v>
      </c>
      <c r="G122" s="21">
        <v>1232936590.95</v>
      </c>
      <c r="H122" s="21">
        <v>778495970.30999994</v>
      </c>
      <c r="I122" s="25">
        <f t="shared" si="7"/>
        <v>-9.5000024884939194E-4</v>
      </c>
      <c r="J122" s="25">
        <f t="shared" si="8"/>
        <v>-1.030999980866909E-2</v>
      </c>
    </row>
    <row r="123" spans="1:10" s="14" customFormat="1" ht="21">
      <c r="A123" s="18" t="s">
        <v>213</v>
      </c>
      <c r="B123" s="19" t="s">
        <v>6</v>
      </c>
      <c r="C123" s="20" t="s">
        <v>252</v>
      </c>
      <c r="D123" s="23">
        <f>D124+D126</f>
        <v>12557</v>
      </c>
      <c r="E123" s="23">
        <f>E124+E126</f>
        <v>12557</v>
      </c>
      <c r="F123" s="26">
        <f t="shared" si="9"/>
        <v>1</v>
      </c>
      <c r="G123" s="21">
        <v>12557000</v>
      </c>
      <c r="H123" s="21">
        <v>12557000</v>
      </c>
      <c r="I123" s="25">
        <f t="shared" si="7"/>
        <v>0</v>
      </c>
      <c r="J123" s="25">
        <f t="shared" si="8"/>
        <v>0</v>
      </c>
    </row>
    <row r="124" spans="1:10" s="14" customFormat="1" ht="22.5">
      <c r="A124" s="10" t="s">
        <v>215</v>
      </c>
      <c r="B124" s="11" t="s">
        <v>6</v>
      </c>
      <c r="C124" s="12" t="s">
        <v>254</v>
      </c>
      <c r="D124" s="24">
        <f>D125</f>
        <v>3357</v>
      </c>
      <c r="E124" s="24">
        <f>E125</f>
        <v>3357</v>
      </c>
      <c r="F124" s="27">
        <f t="shared" ref="F124:F158" si="10">E124/D124</f>
        <v>1</v>
      </c>
      <c r="G124" s="13">
        <v>3357000</v>
      </c>
      <c r="H124" s="13">
        <v>3357000</v>
      </c>
      <c r="I124" s="25">
        <f t="shared" si="7"/>
        <v>0</v>
      </c>
      <c r="J124" s="25">
        <f t="shared" si="8"/>
        <v>0</v>
      </c>
    </row>
    <row r="125" spans="1:10" s="14" customFormat="1" ht="22.5">
      <c r="A125" s="10" t="s">
        <v>217</v>
      </c>
      <c r="B125" s="11" t="s">
        <v>6</v>
      </c>
      <c r="C125" s="12" t="s">
        <v>256</v>
      </c>
      <c r="D125" s="24">
        <v>3357</v>
      </c>
      <c r="E125" s="24">
        <v>3357</v>
      </c>
      <c r="F125" s="27">
        <f t="shared" si="10"/>
        <v>1</v>
      </c>
      <c r="G125" s="13">
        <v>3357000</v>
      </c>
      <c r="H125" s="13">
        <v>3357000</v>
      </c>
      <c r="I125" s="25">
        <f t="shared" si="7"/>
        <v>0</v>
      </c>
      <c r="J125" s="25">
        <f t="shared" si="8"/>
        <v>0</v>
      </c>
    </row>
    <row r="126" spans="1:10" s="14" customFormat="1">
      <c r="A126" s="10" t="s">
        <v>219</v>
      </c>
      <c r="B126" s="11" t="s">
        <v>6</v>
      </c>
      <c r="C126" s="12" t="s">
        <v>258</v>
      </c>
      <c r="D126" s="24">
        <f>D127</f>
        <v>9200</v>
      </c>
      <c r="E126" s="24">
        <f>E127</f>
        <v>9200</v>
      </c>
      <c r="F126" s="27">
        <f t="shared" si="10"/>
        <v>1</v>
      </c>
      <c r="G126" s="13">
        <v>9200000</v>
      </c>
      <c r="H126" s="13">
        <v>9200000</v>
      </c>
      <c r="I126" s="25">
        <f t="shared" si="7"/>
        <v>0</v>
      </c>
      <c r="J126" s="25">
        <f t="shared" si="8"/>
        <v>0</v>
      </c>
    </row>
    <row r="127" spans="1:10" s="14" customFormat="1">
      <c r="A127" s="10" t="s">
        <v>221</v>
      </c>
      <c r="B127" s="11" t="s">
        <v>6</v>
      </c>
      <c r="C127" s="12" t="s">
        <v>260</v>
      </c>
      <c r="D127" s="24">
        <v>9200</v>
      </c>
      <c r="E127" s="24">
        <v>9200</v>
      </c>
      <c r="F127" s="27">
        <f t="shared" si="10"/>
        <v>1</v>
      </c>
      <c r="G127" s="13">
        <v>9200000</v>
      </c>
      <c r="H127" s="13">
        <v>9200000</v>
      </c>
      <c r="I127" s="25">
        <f t="shared" si="7"/>
        <v>0</v>
      </c>
      <c r="J127" s="25">
        <f t="shared" si="8"/>
        <v>0</v>
      </c>
    </row>
    <row r="128" spans="1:10" s="14" customFormat="1" ht="31.5">
      <c r="A128" s="18" t="s">
        <v>223</v>
      </c>
      <c r="B128" s="19" t="s">
        <v>6</v>
      </c>
      <c r="C128" s="20" t="s">
        <v>262</v>
      </c>
      <c r="D128" s="23">
        <f>D129+D131+D133+D135+D137+D139+D141+D143</f>
        <v>1080487.5499999998</v>
      </c>
      <c r="E128" s="23">
        <f>E129+E131+E133+E135+E137+E139+E141+E143</f>
        <v>626046.92000000004</v>
      </c>
      <c r="F128" s="26">
        <f t="shared" si="10"/>
        <v>0.57941150733296298</v>
      </c>
      <c r="G128" s="21">
        <v>1080487550.29</v>
      </c>
      <c r="H128" s="21">
        <v>626046929.64999998</v>
      </c>
      <c r="I128" s="25">
        <f t="shared" si="7"/>
        <v>-2.9000011272728443E-4</v>
      </c>
      <c r="J128" s="25">
        <f t="shared" si="8"/>
        <v>-9.6499999053776264E-3</v>
      </c>
    </row>
    <row r="129" spans="1:10" s="14" customFormat="1" ht="101.25">
      <c r="A129" s="10" t="s">
        <v>225</v>
      </c>
      <c r="B129" s="11" t="s">
        <v>6</v>
      </c>
      <c r="C129" s="12" t="s">
        <v>264</v>
      </c>
      <c r="D129" s="24">
        <f>D130</f>
        <v>19852.3</v>
      </c>
      <c r="E129" s="24">
        <f>E130</f>
        <v>5955.69</v>
      </c>
      <c r="F129" s="27">
        <f t="shared" si="10"/>
        <v>0.3</v>
      </c>
      <c r="G129" s="13">
        <v>19852296.73</v>
      </c>
      <c r="H129" s="13">
        <v>5955689.0300000003</v>
      </c>
      <c r="I129" s="25">
        <f t="shared" si="7"/>
        <v>3.2699999974283855E-3</v>
      </c>
      <c r="J129" s="25">
        <f t="shared" si="8"/>
        <v>9.6999999914260115E-4</v>
      </c>
    </row>
    <row r="130" spans="1:10" s="14" customFormat="1" ht="101.25">
      <c r="A130" s="10" t="s">
        <v>227</v>
      </c>
      <c r="B130" s="11" t="s">
        <v>6</v>
      </c>
      <c r="C130" s="12" t="s">
        <v>266</v>
      </c>
      <c r="D130" s="24">
        <v>19852.3</v>
      </c>
      <c r="E130" s="24">
        <v>5955.69</v>
      </c>
      <c r="F130" s="27">
        <f t="shared" si="10"/>
        <v>0.3</v>
      </c>
      <c r="G130" s="13">
        <v>19852296.73</v>
      </c>
      <c r="H130" s="13">
        <v>5955689.0300000003</v>
      </c>
      <c r="I130" s="25">
        <f t="shared" si="7"/>
        <v>3.2699999974283855E-3</v>
      </c>
      <c r="J130" s="25">
        <f t="shared" si="8"/>
        <v>9.6999999914260115E-4</v>
      </c>
    </row>
    <row r="131" spans="1:10" s="14" customFormat="1" ht="78.75">
      <c r="A131" s="10" t="s">
        <v>229</v>
      </c>
      <c r="B131" s="11" t="s">
        <v>6</v>
      </c>
      <c r="C131" s="12" t="s">
        <v>268</v>
      </c>
      <c r="D131" s="24">
        <f>D132</f>
        <v>3174.4</v>
      </c>
      <c r="E131" s="24">
        <f>E132</f>
        <v>952.32</v>
      </c>
      <c r="F131" s="27">
        <f t="shared" si="10"/>
        <v>0.3</v>
      </c>
      <c r="G131" s="13">
        <v>3174404.56</v>
      </c>
      <c r="H131" s="13">
        <v>952321.35</v>
      </c>
      <c r="I131" s="25">
        <f t="shared" si="7"/>
        <v>-4.5599999998557905E-3</v>
      </c>
      <c r="J131" s="25">
        <f t="shared" si="8"/>
        <v>-1.3499999998884959E-3</v>
      </c>
    </row>
    <row r="132" spans="1:10" s="14" customFormat="1" ht="78.75">
      <c r="A132" s="10" t="s">
        <v>231</v>
      </c>
      <c r="B132" s="11" t="s">
        <v>6</v>
      </c>
      <c r="C132" s="12" t="s">
        <v>270</v>
      </c>
      <c r="D132" s="24">
        <v>3174.4</v>
      </c>
      <c r="E132" s="24">
        <v>952.32</v>
      </c>
      <c r="F132" s="27">
        <f t="shared" si="10"/>
        <v>0.3</v>
      </c>
      <c r="G132" s="13">
        <v>3174404.56</v>
      </c>
      <c r="H132" s="13">
        <v>952321.35</v>
      </c>
      <c r="I132" s="25">
        <f t="shared" si="7"/>
        <v>-4.5599999998557905E-3</v>
      </c>
      <c r="J132" s="25">
        <f t="shared" si="8"/>
        <v>-1.3499999998884959E-3</v>
      </c>
    </row>
    <row r="133" spans="1:10" s="14" customFormat="1" ht="45">
      <c r="A133" s="10" t="s">
        <v>233</v>
      </c>
      <c r="B133" s="11" t="s">
        <v>6</v>
      </c>
      <c r="C133" s="12" t="s">
        <v>272</v>
      </c>
      <c r="D133" s="24">
        <f>D134</f>
        <v>1081.5999999999999</v>
      </c>
      <c r="E133" s="24">
        <f>E134</f>
        <v>1081.5999999999999</v>
      </c>
      <c r="F133" s="27">
        <f t="shared" si="10"/>
        <v>1</v>
      </c>
      <c r="G133" s="13">
        <v>1081602</v>
      </c>
      <c r="H133" s="13">
        <v>1081602</v>
      </c>
      <c r="I133" s="25">
        <f t="shared" si="7"/>
        <v>-2.00000000018008E-3</v>
      </c>
      <c r="J133" s="25">
        <f t="shared" si="8"/>
        <v>-2.00000000018008E-3</v>
      </c>
    </row>
    <row r="134" spans="1:10" s="14" customFormat="1" ht="45">
      <c r="A134" s="10" t="s">
        <v>235</v>
      </c>
      <c r="B134" s="11" t="s">
        <v>6</v>
      </c>
      <c r="C134" s="12" t="s">
        <v>274</v>
      </c>
      <c r="D134" s="24">
        <v>1081.5999999999999</v>
      </c>
      <c r="E134" s="24">
        <v>1081.5999999999999</v>
      </c>
      <c r="F134" s="27">
        <f t="shared" si="10"/>
        <v>1</v>
      </c>
      <c r="G134" s="13">
        <v>1081602</v>
      </c>
      <c r="H134" s="13">
        <v>1081602</v>
      </c>
      <c r="I134" s="25">
        <f t="shared" si="7"/>
        <v>-2.00000000018008E-3</v>
      </c>
      <c r="J134" s="25">
        <f t="shared" si="8"/>
        <v>-2.00000000018008E-3</v>
      </c>
    </row>
    <row r="135" spans="1:10" s="14" customFormat="1" ht="22.5">
      <c r="A135" s="10" t="s">
        <v>237</v>
      </c>
      <c r="B135" s="11" t="s">
        <v>6</v>
      </c>
      <c r="C135" s="12" t="s">
        <v>276</v>
      </c>
      <c r="D135" s="24">
        <f>D136</f>
        <v>1035.04</v>
      </c>
      <c r="E135" s="24">
        <f>E136</f>
        <v>575.02</v>
      </c>
      <c r="F135" s="27">
        <f t="shared" si="10"/>
        <v>0.55555340856392021</v>
      </c>
      <c r="G135" s="13">
        <v>1035040</v>
      </c>
      <c r="H135" s="13">
        <v>575022.22</v>
      </c>
      <c r="I135" s="25">
        <f t="shared" si="7"/>
        <v>0</v>
      </c>
      <c r="J135" s="25">
        <f t="shared" si="8"/>
        <v>-2.2199999999656939E-3</v>
      </c>
    </row>
    <row r="136" spans="1:10" s="14" customFormat="1" ht="33.75">
      <c r="A136" s="10" t="s">
        <v>239</v>
      </c>
      <c r="B136" s="11" t="s">
        <v>6</v>
      </c>
      <c r="C136" s="12" t="s">
        <v>278</v>
      </c>
      <c r="D136" s="24">
        <v>1035.04</v>
      </c>
      <c r="E136" s="24">
        <v>575.02</v>
      </c>
      <c r="F136" s="27">
        <f t="shared" si="10"/>
        <v>0.55555340856392021</v>
      </c>
      <c r="G136" s="13">
        <v>1035040</v>
      </c>
      <c r="H136" s="13">
        <v>575022.22</v>
      </c>
      <c r="I136" s="25">
        <f t="shared" si="7"/>
        <v>0</v>
      </c>
      <c r="J136" s="25">
        <f t="shared" si="8"/>
        <v>-2.2199999999656939E-3</v>
      </c>
    </row>
    <row r="137" spans="1:10" s="14" customFormat="1" ht="22.5">
      <c r="A137" s="10" t="s">
        <v>241</v>
      </c>
      <c r="B137" s="11" t="s">
        <v>6</v>
      </c>
      <c r="C137" s="12" t="s">
        <v>280</v>
      </c>
      <c r="D137" s="24">
        <f>D138</f>
        <v>3944.78</v>
      </c>
      <c r="E137" s="24">
        <f>E138</f>
        <v>3944.78</v>
      </c>
      <c r="F137" s="27">
        <f t="shared" si="10"/>
        <v>1</v>
      </c>
      <c r="G137" s="13">
        <v>3944780</v>
      </c>
      <c r="H137" s="13">
        <v>3944780</v>
      </c>
      <c r="I137" s="25">
        <f t="shared" si="7"/>
        <v>0</v>
      </c>
      <c r="J137" s="25">
        <f t="shared" si="8"/>
        <v>0</v>
      </c>
    </row>
    <row r="138" spans="1:10" s="14" customFormat="1" ht="22.5">
      <c r="A138" s="10" t="s">
        <v>243</v>
      </c>
      <c r="B138" s="11" t="s">
        <v>6</v>
      </c>
      <c r="C138" s="12" t="s">
        <v>282</v>
      </c>
      <c r="D138" s="24">
        <v>3944.78</v>
      </c>
      <c r="E138" s="24">
        <v>3944.78</v>
      </c>
      <c r="F138" s="27">
        <f t="shared" si="10"/>
        <v>1</v>
      </c>
      <c r="G138" s="13">
        <v>3944780</v>
      </c>
      <c r="H138" s="13">
        <v>3944780</v>
      </c>
      <c r="I138" s="25">
        <f t="shared" si="7"/>
        <v>0</v>
      </c>
      <c r="J138" s="25">
        <f t="shared" si="8"/>
        <v>0</v>
      </c>
    </row>
    <row r="139" spans="1:10" s="14" customFormat="1" ht="22.5">
      <c r="A139" s="10" t="s">
        <v>245</v>
      </c>
      <c r="B139" s="11" t="s">
        <v>6</v>
      </c>
      <c r="C139" s="12" t="s">
        <v>284</v>
      </c>
      <c r="D139" s="24">
        <f>D140</f>
        <v>48933.599999999999</v>
      </c>
      <c r="E139" s="24">
        <f>E140</f>
        <v>48933.599999999999</v>
      </c>
      <c r="F139" s="27">
        <f t="shared" si="10"/>
        <v>1</v>
      </c>
      <c r="G139" s="13">
        <v>48933602</v>
      </c>
      <c r="H139" s="13">
        <v>48933602</v>
      </c>
      <c r="I139" s="25">
        <f t="shared" si="7"/>
        <v>-2.0000000004074536E-3</v>
      </c>
      <c r="J139" s="25">
        <f t="shared" si="8"/>
        <v>-2.0000000004074536E-3</v>
      </c>
    </row>
    <row r="140" spans="1:10" s="14" customFormat="1" ht="33.75">
      <c r="A140" s="10" t="s">
        <v>247</v>
      </c>
      <c r="B140" s="11" t="s">
        <v>6</v>
      </c>
      <c r="C140" s="12" t="s">
        <v>285</v>
      </c>
      <c r="D140" s="24">
        <v>48933.599999999999</v>
      </c>
      <c r="E140" s="24">
        <v>48933.599999999999</v>
      </c>
      <c r="F140" s="27">
        <f t="shared" si="10"/>
        <v>1</v>
      </c>
      <c r="G140" s="13">
        <v>48933602</v>
      </c>
      <c r="H140" s="13">
        <v>48933602</v>
      </c>
      <c r="I140" s="25">
        <f t="shared" si="7"/>
        <v>-2.0000000004074536E-3</v>
      </c>
      <c r="J140" s="25">
        <f t="shared" si="8"/>
        <v>-2.0000000004074536E-3</v>
      </c>
    </row>
    <row r="141" spans="1:10" s="14" customFormat="1" ht="67.5">
      <c r="A141" s="10" t="s">
        <v>249</v>
      </c>
      <c r="B141" s="11" t="s">
        <v>6</v>
      </c>
      <c r="C141" s="12" t="s">
        <v>286</v>
      </c>
      <c r="D141" s="24">
        <f>D142</f>
        <v>880969.57</v>
      </c>
      <c r="E141" s="24">
        <f>E142</f>
        <v>444056.59</v>
      </c>
      <c r="F141" s="27">
        <f t="shared" si="10"/>
        <v>0.50405440224229314</v>
      </c>
      <c r="G141" s="13">
        <v>880969570</v>
      </c>
      <c r="H141" s="13">
        <v>444056593.75999999</v>
      </c>
      <c r="I141" s="25">
        <f t="shared" si="7"/>
        <v>0</v>
      </c>
      <c r="J141" s="25">
        <f t="shared" si="8"/>
        <v>-3.759999992325902E-3</v>
      </c>
    </row>
    <row r="142" spans="1:10" s="14" customFormat="1" ht="67.5">
      <c r="A142" s="10" t="s">
        <v>251</v>
      </c>
      <c r="B142" s="11" t="s">
        <v>6</v>
      </c>
      <c r="C142" s="12" t="s">
        <v>287</v>
      </c>
      <c r="D142" s="24">
        <v>880969.57</v>
      </c>
      <c r="E142" s="24">
        <v>444056.59</v>
      </c>
      <c r="F142" s="27">
        <f t="shared" si="10"/>
        <v>0.50405440224229314</v>
      </c>
      <c r="G142" s="13">
        <v>880969570</v>
      </c>
      <c r="H142" s="13">
        <v>444056593.75999999</v>
      </c>
      <c r="I142" s="25">
        <f t="shared" si="7"/>
        <v>0</v>
      </c>
      <c r="J142" s="25">
        <f t="shared" si="8"/>
        <v>-3.759999992325902E-3</v>
      </c>
    </row>
    <row r="143" spans="1:10" s="14" customFormat="1">
      <c r="A143" s="10" t="s">
        <v>253</v>
      </c>
      <c r="B143" s="11" t="s">
        <v>6</v>
      </c>
      <c r="C143" s="12" t="s">
        <v>288</v>
      </c>
      <c r="D143" s="24">
        <f>D144</f>
        <v>121496.26</v>
      </c>
      <c r="E143" s="24">
        <f>E144</f>
        <v>120547.32</v>
      </c>
      <c r="F143" s="27">
        <f t="shared" si="10"/>
        <v>0.9921895538183646</v>
      </c>
      <c r="G143" s="13">
        <v>121496255</v>
      </c>
      <c r="H143" s="13">
        <v>120547319.29000001</v>
      </c>
      <c r="I143" s="25">
        <f t="shared" si="7"/>
        <v>4.9999999901046976E-3</v>
      </c>
      <c r="J143" s="25">
        <f t="shared" si="8"/>
        <v>7.1000000752974302E-4</v>
      </c>
    </row>
    <row r="144" spans="1:10" s="14" customFormat="1">
      <c r="A144" s="10" t="s">
        <v>255</v>
      </c>
      <c r="B144" s="11" t="s">
        <v>6</v>
      </c>
      <c r="C144" s="12" t="s">
        <v>289</v>
      </c>
      <c r="D144" s="24">
        <v>121496.26</v>
      </c>
      <c r="E144" s="24">
        <v>120547.32</v>
      </c>
      <c r="F144" s="27">
        <f t="shared" si="10"/>
        <v>0.9921895538183646</v>
      </c>
      <c r="G144" s="13">
        <v>121496255</v>
      </c>
      <c r="H144" s="13">
        <v>120547319.29000001</v>
      </c>
      <c r="I144" s="25">
        <f t="shared" ref="I144:I158" si="11">D144-(G144/1000)</f>
        <v>4.9999999901046976E-3</v>
      </c>
      <c r="J144" s="25">
        <f t="shared" ref="J144:J158" si="12">E144-(H144/1000)</f>
        <v>7.1000000752974302E-4</v>
      </c>
    </row>
    <row r="145" spans="1:10" s="14" customFormat="1" ht="21">
      <c r="A145" s="18" t="s">
        <v>257</v>
      </c>
      <c r="B145" s="19" t="s">
        <v>6</v>
      </c>
      <c r="C145" s="20" t="s">
        <v>290</v>
      </c>
      <c r="D145" s="23">
        <f>D146+D148+D150+D152+D154</f>
        <v>139892.04</v>
      </c>
      <c r="E145" s="23">
        <f>E146+E148+E150+E152+E154</f>
        <v>139892.04</v>
      </c>
      <c r="F145" s="26">
        <f t="shared" si="10"/>
        <v>1</v>
      </c>
      <c r="G145" s="21">
        <v>139892040.66</v>
      </c>
      <c r="H145" s="21">
        <v>139892040.66</v>
      </c>
      <c r="I145" s="25">
        <f t="shared" si="11"/>
        <v>-6.5999999060295522E-4</v>
      </c>
      <c r="J145" s="25">
        <f t="shared" si="12"/>
        <v>-6.5999999060295522E-4</v>
      </c>
    </row>
    <row r="146" spans="1:10" s="14" customFormat="1" ht="33.75">
      <c r="A146" s="10" t="s">
        <v>259</v>
      </c>
      <c r="B146" s="11" t="s">
        <v>6</v>
      </c>
      <c r="C146" s="12" t="s">
        <v>291</v>
      </c>
      <c r="D146" s="24">
        <f>D147</f>
        <v>131559.14000000001</v>
      </c>
      <c r="E146" s="24">
        <f>E147</f>
        <v>131559.14000000001</v>
      </c>
      <c r="F146" s="27">
        <f t="shared" si="10"/>
        <v>1</v>
      </c>
      <c r="G146" s="13">
        <v>131559140.66</v>
      </c>
      <c r="H146" s="13">
        <v>131559140.66</v>
      </c>
      <c r="I146" s="25">
        <f t="shared" si="11"/>
        <v>-6.5999999060295522E-4</v>
      </c>
      <c r="J146" s="25">
        <f t="shared" si="12"/>
        <v>-6.5999999060295522E-4</v>
      </c>
    </row>
    <row r="147" spans="1:10" s="14" customFormat="1" ht="33.75">
      <c r="A147" s="10" t="s">
        <v>261</v>
      </c>
      <c r="B147" s="11" t="s">
        <v>6</v>
      </c>
      <c r="C147" s="12" t="s">
        <v>292</v>
      </c>
      <c r="D147" s="24">
        <v>131559.14000000001</v>
      </c>
      <c r="E147" s="24">
        <v>131559.14000000001</v>
      </c>
      <c r="F147" s="27">
        <f t="shared" si="10"/>
        <v>1</v>
      </c>
      <c r="G147" s="13">
        <v>131559140.66</v>
      </c>
      <c r="H147" s="13">
        <v>131559140.66</v>
      </c>
      <c r="I147" s="25">
        <f t="shared" si="11"/>
        <v>-6.5999999060295522E-4</v>
      </c>
      <c r="J147" s="25">
        <f t="shared" si="12"/>
        <v>-6.5999999060295522E-4</v>
      </c>
    </row>
    <row r="148" spans="1:10" s="14" customFormat="1" ht="45">
      <c r="A148" s="10" t="s">
        <v>263</v>
      </c>
      <c r="B148" s="11" t="s">
        <v>6</v>
      </c>
      <c r="C148" s="12" t="s">
        <v>293</v>
      </c>
      <c r="D148" s="24">
        <f>D149</f>
        <v>6855.4</v>
      </c>
      <c r="E148" s="24">
        <f>E149</f>
        <v>6855.4</v>
      </c>
      <c r="F148" s="27">
        <f t="shared" si="10"/>
        <v>1</v>
      </c>
      <c r="G148" s="13">
        <v>6855400</v>
      </c>
      <c r="H148" s="13">
        <v>6855400</v>
      </c>
      <c r="I148" s="25">
        <f t="shared" si="11"/>
        <v>0</v>
      </c>
      <c r="J148" s="25">
        <f t="shared" si="12"/>
        <v>0</v>
      </c>
    </row>
    <row r="149" spans="1:10" s="14" customFormat="1" ht="45">
      <c r="A149" s="10" t="s">
        <v>265</v>
      </c>
      <c r="B149" s="11" t="s">
        <v>6</v>
      </c>
      <c r="C149" s="12" t="s">
        <v>294</v>
      </c>
      <c r="D149" s="24">
        <v>6855.4</v>
      </c>
      <c r="E149" s="24">
        <v>6855.4</v>
      </c>
      <c r="F149" s="27">
        <f t="shared" si="10"/>
        <v>1</v>
      </c>
      <c r="G149" s="13">
        <v>6855400</v>
      </c>
      <c r="H149" s="13">
        <v>6855400</v>
      </c>
      <c r="I149" s="25">
        <f t="shared" si="11"/>
        <v>0</v>
      </c>
      <c r="J149" s="25">
        <f t="shared" si="12"/>
        <v>0</v>
      </c>
    </row>
    <row r="150" spans="1:10" s="14" customFormat="1" ht="33.75">
      <c r="A150" s="10" t="s">
        <v>267</v>
      </c>
      <c r="B150" s="11" t="s">
        <v>6</v>
      </c>
      <c r="C150" s="12" t="s">
        <v>295</v>
      </c>
      <c r="D150" s="24">
        <f>D151</f>
        <v>688.6</v>
      </c>
      <c r="E150" s="24">
        <f>E151</f>
        <v>688.6</v>
      </c>
      <c r="F150" s="27">
        <f t="shared" si="10"/>
        <v>1</v>
      </c>
      <c r="G150" s="13">
        <v>688600</v>
      </c>
      <c r="H150" s="13">
        <v>688600</v>
      </c>
      <c r="I150" s="25">
        <f t="shared" si="11"/>
        <v>0</v>
      </c>
      <c r="J150" s="25">
        <f t="shared" si="12"/>
        <v>0</v>
      </c>
    </row>
    <row r="151" spans="1:10" s="14" customFormat="1" ht="45">
      <c r="A151" s="10" t="s">
        <v>269</v>
      </c>
      <c r="B151" s="11" t="s">
        <v>6</v>
      </c>
      <c r="C151" s="12" t="s">
        <v>296</v>
      </c>
      <c r="D151" s="24">
        <v>688.6</v>
      </c>
      <c r="E151" s="24">
        <v>688.6</v>
      </c>
      <c r="F151" s="27">
        <f t="shared" si="10"/>
        <v>1</v>
      </c>
      <c r="G151" s="13">
        <v>688600</v>
      </c>
      <c r="H151" s="13">
        <v>688600</v>
      </c>
      <c r="I151" s="25">
        <f t="shared" si="11"/>
        <v>0</v>
      </c>
      <c r="J151" s="25">
        <f t="shared" si="12"/>
        <v>0</v>
      </c>
    </row>
    <row r="152" spans="1:10" s="14" customFormat="1" ht="45">
      <c r="A152" s="10" t="s">
        <v>271</v>
      </c>
      <c r="B152" s="11" t="s">
        <v>6</v>
      </c>
      <c r="C152" s="12" t="s">
        <v>297</v>
      </c>
      <c r="D152" s="24">
        <f>D153</f>
        <v>7</v>
      </c>
      <c r="E152" s="24">
        <f>E153</f>
        <v>7</v>
      </c>
      <c r="F152" s="27">
        <f t="shared" si="10"/>
        <v>1</v>
      </c>
      <c r="G152" s="13">
        <v>7000</v>
      </c>
      <c r="H152" s="13">
        <v>7000</v>
      </c>
      <c r="I152" s="25">
        <f t="shared" si="11"/>
        <v>0</v>
      </c>
      <c r="J152" s="25">
        <f t="shared" si="12"/>
        <v>0</v>
      </c>
    </row>
    <row r="153" spans="1:10" s="14" customFormat="1" ht="56.25">
      <c r="A153" s="10" t="s">
        <v>273</v>
      </c>
      <c r="B153" s="11" t="s">
        <v>6</v>
      </c>
      <c r="C153" s="12" t="s">
        <v>298</v>
      </c>
      <c r="D153" s="24">
        <v>7</v>
      </c>
      <c r="E153" s="24">
        <v>7</v>
      </c>
      <c r="F153" s="27">
        <f t="shared" si="10"/>
        <v>1</v>
      </c>
      <c r="G153" s="13">
        <v>7000</v>
      </c>
      <c r="H153" s="13">
        <v>7000</v>
      </c>
      <c r="I153" s="25">
        <f t="shared" si="11"/>
        <v>0</v>
      </c>
      <c r="J153" s="25">
        <f t="shared" si="12"/>
        <v>0</v>
      </c>
    </row>
    <row r="154" spans="1:10" s="14" customFormat="1" ht="22.5">
      <c r="A154" s="10" t="s">
        <v>275</v>
      </c>
      <c r="B154" s="11" t="s">
        <v>6</v>
      </c>
      <c r="C154" s="12" t="s">
        <v>299</v>
      </c>
      <c r="D154" s="24">
        <f>D155</f>
        <v>781.9</v>
      </c>
      <c r="E154" s="24">
        <f>E155</f>
        <v>781.9</v>
      </c>
      <c r="F154" s="27">
        <f t="shared" si="10"/>
        <v>1</v>
      </c>
      <c r="G154" s="13">
        <v>781900</v>
      </c>
      <c r="H154" s="13">
        <v>781900</v>
      </c>
      <c r="I154" s="25">
        <f t="shared" si="11"/>
        <v>0</v>
      </c>
      <c r="J154" s="25">
        <f t="shared" si="12"/>
        <v>0</v>
      </c>
    </row>
    <row r="155" spans="1:10" s="14" customFormat="1" ht="33.75">
      <c r="A155" s="10" t="s">
        <v>277</v>
      </c>
      <c r="B155" s="11" t="s">
        <v>6</v>
      </c>
      <c r="C155" s="12" t="s">
        <v>300</v>
      </c>
      <c r="D155" s="24">
        <v>781.9</v>
      </c>
      <c r="E155" s="24">
        <v>781.9</v>
      </c>
      <c r="F155" s="27">
        <f t="shared" si="10"/>
        <v>1</v>
      </c>
      <c r="G155" s="13">
        <v>781900</v>
      </c>
      <c r="H155" s="13">
        <v>781900</v>
      </c>
      <c r="I155" s="25">
        <f t="shared" si="11"/>
        <v>0</v>
      </c>
      <c r="J155" s="25">
        <f t="shared" si="12"/>
        <v>0</v>
      </c>
    </row>
    <row r="156" spans="1:10" s="14" customFormat="1" ht="31.5">
      <c r="A156" s="18" t="s">
        <v>279</v>
      </c>
      <c r="B156" s="19" t="s">
        <v>6</v>
      </c>
      <c r="C156" s="20" t="s">
        <v>301</v>
      </c>
      <c r="D156" s="23">
        <f>D157</f>
        <v>5000</v>
      </c>
      <c r="E156" s="23">
        <f>E157</f>
        <v>5000</v>
      </c>
      <c r="F156" s="26">
        <f t="shared" ref="F156" si="13">E156/D156</f>
        <v>1</v>
      </c>
      <c r="G156" s="21">
        <v>5000000</v>
      </c>
      <c r="H156" s="21">
        <v>5000000</v>
      </c>
      <c r="I156" s="25">
        <f t="shared" si="11"/>
        <v>0</v>
      </c>
      <c r="J156" s="25">
        <f t="shared" si="12"/>
        <v>0</v>
      </c>
    </row>
    <row r="157" spans="1:10" s="14" customFormat="1" ht="33.75">
      <c r="A157" s="10" t="s">
        <v>281</v>
      </c>
      <c r="B157" s="11" t="s">
        <v>6</v>
      </c>
      <c r="C157" s="12" t="s">
        <v>302</v>
      </c>
      <c r="D157" s="24">
        <f>D158</f>
        <v>5000</v>
      </c>
      <c r="E157" s="24">
        <f>E158</f>
        <v>5000</v>
      </c>
      <c r="F157" s="27">
        <f t="shared" si="10"/>
        <v>1</v>
      </c>
      <c r="G157" s="13">
        <v>5000000</v>
      </c>
      <c r="H157" s="13">
        <v>5000000</v>
      </c>
      <c r="I157" s="25">
        <f t="shared" si="11"/>
        <v>0</v>
      </c>
      <c r="J157" s="25">
        <f t="shared" si="12"/>
        <v>0</v>
      </c>
    </row>
    <row r="158" spans="1:10" s="14" customFormat="1" ht="33.75">
      <c r="A158" s="10" t="s">
        <v>283</v>
      </c>
      <c r="B158" s="11" t="s">
        <v>6</v>
      </c>
      <c r="C158" s="12" t="s">
        <v>303</v>
      </c>
      <c r="D158" s="24">
        <v>5000</v>
      </c>
      <c r="E158" s="24">
        <v>5000</v>
      </c>
      <c r="F158" s="27">
        <f t="shared" si="10"/>
        <v>1</v>
      </c>
      <c r="G158" s="13">
        <v>5000000</v>
      </c>
      <c r="H158" s="13">
        <v>5000000</v>
      </c>
      <c r="I158" s="25">
        <f t="shared" si="11"/>
        <v>0</v>
      </c>
      <c r="J158" s="25">
        <f t="shared" si="12"/>
        <v>0</v>
      </c>
    </row>
    <row r="160" spans="1:10">
      <c r="A160" s="44"/>
      <c r="B160" s="45"/>
      <c r="C160" s="45"/>
      <c r="D160" s="45"/>
      <c r="E160" s="45"/>
      <c r="F160" s="45"/>
      <c r="G160" s="45"/>
      <c r="H160" s="45"/>
    </row>
  </sheetData>
  <mergeCells count="7">
    <mergeCell ref="A160:H160"/>
    <mergeCell ref="A6:G6"/>
    <mergeCell ref="A5:F5"/>
    <mergeCell ref="A1:F1"/>
    <mergeCell ref="A2:F2"/>
    <mergeCell ref="A3:F3"/>
    <mergeCell ref="A4:F4"/>
  </mergeCells>
  <printOptions horizontalCentered="1"/>
  <pageMargins left="0.59055118110236227" right="0.19685039370078741" top="0.39370078740157483" bottom="0.19685039370078741" header="0" footer="0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a.krezhanovskaya</cp:lastModifiedBy>
  <cp:lastPrinted>2020-02-03T10:05:38Z</cp:lastPrinted>
  <dcterms:created xsi:type="dcterms:W3CDTF">2005-02-01T12:32:18Z</dcterms:created>
  <dcterms:modified xsi:type="dcterms:W3CDTF">2020-05-25T14:50:02Z</dcterms:modified>
</cp:coreProperties>
</file>