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codeName="ЭтаКнига" defaultThemeVersion="124226"/>
  <xr:revisionPtr revIDLastSave="0" documentId="13_ncr:1_{3057942A-119D-428E-A85B-C4F7FE2923A3}" xr6:coauthVersionLast="47" xr6:coauthVersionMax="47" xr10:uidLastSave="{00000000-0000-0000-0000-000000000000}"/>
  <bookViews>
    <workbookView xWindow="-150" yWindow="960" windowWidth="26115" windowHeight="15210" tabRatio="466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8" i="1" l="1"/>
  <c r="R47" i="1"/>
  <c r="R46" i="1"/>
  <c r="R45" i="1"/>
  <c r="R44" i="1"/>
  <c r="R43" i="1"/>
  <c r="R42" i="1"/>
  <c r="R41" i="1"/>
  <c r="R40" i="1"/>
  <c r="R39" i="1"/>
  <c r="R38" i="1"/>
  <c r="R37" i="1" s="1"/>
  <c r="R36" i="1"/>
  <c r="R35" i="1"/>
  <c r="R33" i="1"/>
  <c r="R32" i="1" s="1"/>
  <c r="R31" i="1"/>
  <c r="R30" i="1"/>
  <c r="R29" i="1"/>
  <c r="R28" i="1"/>
  <c r="R24" i="1"/>
  <c r="R23" i="1"/>
  <c r="R22" i="1"/>
  <c r="R21" i="1"/>
  <c r="R20" i="1"/>
  <c r="R19" i="1"/>
  <c r="R17" i="1"/>
  <c r="R16" i="1"/>
  <c r="R15" i="1"/>
  <c r="R14" i="1" s="1"/>
  <c r="R13" i="1"/>
  <c r="R12" i="1" s="1"/>
  <c r="R11" i="1"/>
  <c r="R10" i="1"/>
  <c r="O47" i="1"/>
  <c r="O48" i="1"/>
  <c r="P24" i="1"/>
  <c r="M47" i="1"/>
  <c r="R18" i="1" l="1"/>
  <c r="R9" i="1" s="1"/>
  <c r="R27" i="1"/>
  <c r="R34" i="1"/>
  <c r="M41" i="1"/>
  <c r="M48" i="1" s="1"/>
  <c r="N16" i="1"/>
  <c r="P16" i="1" s="1"/>
  <c r="K28" i="1"/>
  <c r="R26" i="1" l="1"/>
  <c r="R25" i="1" s="1"/>
  <c r="R48" i="1" s="1"/>
  <c r="I33" i="1"/>
  <c r="I43" i="1"/>
  <c r="G48" i="1"/>
  <c r="D44" i="1"/>
  <c r="F44" i="1" s="1"/>
  <c r="H44" i="1" s="1"/>
  <c r="J44" i="1" s="1"/>
  <c r="L44" i="1" s="1"/>
  <c r="N44" i="1" s="1"/>
  <c r="P44" i="1" s="1"/>
  <c r="D47" i="1"/>
  <c r="F47" i="1" s="1"/>
  <c r="H47" i="1" s="1"/>
  <c r="J47" i="1" s="1"/>
  <c r="L47" i="1" s="1"/>
  <c r="N47" i="1" s="1"/>
  <c r="P47" i="1" s="1"/>
  <c r="E48" i="1"/>
  <c r="I48" i="1" l="1"/>
  <c r="K48" i="1"/>
  <c r="F45" i="1"/>
  <c r="H45" i="1" s="1"/>
  <c r="J45" i="1" s="1"/>
  <c r="L45" i="1" s="1"/>
  <c r="N45" i="1" s="1"/>
  <c r="P45" i="1" s="1"/>
  <c r="D42" i="1"/>
  <c r="F11" i="1"/>
  <c r="H11" i="1" s="1"/>
  <c r="H10" i="1" l="1"/>
  <c r="J11" i="1"/>
  <c r="F23" i="1"/>
  <c r="H23" i="1" s="1"/>
  <c r="J23" i="1" s="1"/>
  <c r="L23" i="1" s="1"/>
  <c r="N23" i="1" s="1"/>
  <c r="P23" i="1" s="1"/>
  <c r="F22" i="1"/>
  <c r="H22" i="1" s="1"/>
  <c r="J22" i="1" s="1"/>
  <c r="L22" i="1" s="1"/>
  <c r="N22" i="1" s="1"/>
  <c r="P22" i="1" s="1"/>
  <c r="F21" i="1"/>
  <c r="H21" i="1" s="1"/>
  <c r="J21" i="1" s="1"/>
  <c r="L21" i="1" s="1"/>
  <c r="N21" i="1" s="1"/>
  <c r="P21" i="1" s="1"/>
  <c r="F20" i="1"/>
  <c r="H20" i="1" s="1"/>
  <c r="J20" i="1" s="1"/>
  <c r="L20" i="1" s="1"/>
  <c r="N20" i="1" s="1"/>
  <c r="P20" i="1" s="1"/>
  <c r="F19" i="1"/>
  <c r="H19" i="1" s="1"/>
  <c r="J19" i="1" s="1"/>
  <c r="L19" i="1" s="1"/>
  <c r="N19" i="1" s="1"/>
  <c r="P19" i="1" s="1"/>
  <c r="F17" i="1"/>
  <c r="H17" i="1" s="1"/>
  <c r="J17" i="1" s="1"/>
  <c r="L17" i="1" s="1"/>
  <c r="N17" i="1" s="1"/>
  <c r="P17" i="1" s="1"/>
  <c r="F15" i="1"/>
  <c r="H15" i="1" s="1"/>
  <c r="J15" i="1" s="1"/>
  <c r="F13" i="1"/>
  <c r="H13" i="1" s="1"/>
  <c r="D27" i="1"/>
  <c r="F31" i="1"/>
  <c r="H31" i="1" s="1"/>
  <c r="J31" i="1" s="1"/>
  <c r="L31" i="1" s="1"/>
  <c r="N31" i="1" s="1"/>
  <c r="P31" i="1" s="1"/>
  <c r="D14" i="1"/>
  <c r="D18" i="1"/>
  <c r="F39" i="1"/>
  <c r="H39" i="1" s="1"/>
  <c r="J39" i="1" s="1"/>
  <c r="L39" i="1" s="1"/>
  <c r="N39" i="1" s="1"/>
  <c r="P39" i="1" s="1"/>
  <c r="F38" i="1"/>
  <c r="H38" i="1" s="1"/>
  <c r="J38" i="1" s="1"/>
  <c r="D37" i="1"/>
  <c r="F36" i="1"/>
  <c r="H36" i="1" s="1"/>
  <c r="J36" i="1" s="1"/>
  <c r="L36" i="1" s="1"/>
  <c r="N36" i="1" s="1"/>
  <c r="P36" i="1" s="1"/>
  <c r="P18" i="1" l="1"/>
  <c r="N18" i="1"/>
  <c r="J37" i="1"/>
  <c r="L38" i="1"/>
  <c r="J10" i="1"/>
  <c r="L11" i="1"/>
  <c r="J14" i="1"/>
  <c r="L15" i="1"/>
  <c r="L18" i="1"/>
  <c r="J18" i="1"/>
  <c r="H12" i="1"/>
  <c r="J13" i="1"/>
  <c r="H37" i="1"/>
  <c r="H18" i="1"/>
  <c r="H14" i="1"/>
  <c r="F37" i="1"/>
  <c r="D34" i="1"/>
  <c r="F35" i="1"/>
  <c r="H35" i="1" s="1"/>
  <c r="D32" i="1"/>
  <c r="F30" i="1"/>
  <c r="H30" i="1" s="1"/>
  <c r="J30" i="1" s="1"/>
  <c r="L30" i="1" s="1"/>
  <c r="N30" i="1" s="1"/>
  <c r="P30" i="1" s="1"/>
  <c r="F29" i="1"/>
  <c r="H29" i="1" s="1"/>
  <c r="J29" i="1" s="1"/>
  <c r="L29" i="1" s="1"/>
  <c r="N29" i="1" s="1"/>
  <c r="P29" i="1" s="1"/>
  <c r="F28" i="1"/>
  <c r="H28" i="1" s="1"/>
  <c r="J28" i="1" s="1"/>
  <c r="D10" i="1"/>
  <c r="F10" i="1"/>
  <c r="D12" i="1"/>
  <c r="F12" i="1"/>
  <c r="F33" i="1"/>
  <c r="H33" i="1" s="1"/>
  <c r="D40" i="1"/>
  <c r="F41" i="1"/>
  <c r="H41" i="1" s="1"/>
  <c r="F43" i="1"/>
  <c r="H43" i="1" s="1"/>
  <c r="F46" i="1"/>
  <c r="H46" i="1" s="1"/>
  <c r="J46" i="1" s="1"/>
  <c r="L46" i="1" s="1"/>
  <c r="N46" i="1" s="1"/>
  <c r="P46" i="1" s="1"/>
  <c r="L10" i="1" l="1"/>
  <c r="N11" i="1"/>
  <c r="L37" i="1"/>
  <c r="N38" i="1"/>
  <c r="L14" i="1"/>
  <c r="N15" i="1"/>
  <c r="J27" i="1"/>
  <c r="L28" i="1"/>
  <c r="J12" i="1"/>
  <c r="J9" i="1" s="1"/>
  <c r="L13" i="1"/>
  <c r="H34" i="1"/>
  <c r="J35" i="1"/>
  <c r="H40" i="1"/>
  <c r="J41" i="1"/>
  <c r="H32" i="1"/>
  <c r="J33" i="1"/>
  <c r="H42" i="1"/>
  <c r="J43" i="1"/>
  <c r="H27" i="1"/>
  <c r="H9" i="1"/>
  <c r="F42" i="1"/>
  <c r="F40" i="1"/>
  <c r="F32" i="1"/>
  <c r="F34" i="1"/>
  <c r="F27" i="1"/>
  <c r="F14" i="1"/>
  <c r="D9" i="1"/>
  <c r="D26" i="1"/>
  <c r="D25" i="1" s="1"/>
  <c r="F18" i="1"/>
  <c r="N14" i="1" l="1"/>
  <c r="P15" i="1"/>
  <c r="P14" i="1" s="1"/>
  <c r="N37" i="1"/>
  <c r="P38" i="1"/>
  <c r="P37" i="1" s="1"/>
  <c r="N10" i="1"/>
  <c r="P11" i="1"/>
  <c r="P10" i="1" s="1"/>
  <c r="L12" i="1"/>
  <c r="L9" i="1" s="1"/>
  <c r="N13" i="1"/>
  <c r="L27" i="1"/>
  <c r="N28" i="1"/>
  <c r="J32" i="1"/>
  <c r="L33" i="1"/>
  <c r="J40" i="1"/>
  <c r="L41" i="1"/>
  <c r="J34" i="1"/>
  <c r="L35" i="1"/>
  <c r="J42" i="1"/>
  <c r="L43" i="1"/>
  <c r="H26" i="1"/>
  <c r="H25" i="1" s="1"/>
  <c r="H48" i="1" s="1"/>
  <c r="F26" i="1"/>
  <c r="F25" i="1" s="1"/>
  <c r="D48" i="1"/>
  <c r="F9" i="1"/>
  <c r="N12" i="1" l="1"/>
  <c r="N9" i="1" s="1"/>
  <c r="P13" i="1"/>
  <c r="P12" i="1" s="1"/>
  <c r="P9" i="1" s="1"/>
  <c r="N27" i="1"/>
  <c r="P28" i="1"/>
  <c r="P27" i="1" s="1"/>
  <c r="L26" i="1"/>
  <c r="L25" i="1" s="1"/>
  <c r="L48" i="1" s="1"/>
  <c r="L34" i="1"/>
  <c r="N35" i="1"/>
  <c r="L40" i="1"/>
  <c r="N41" i="1"/>
  <c r="L42" i="1"/>
  <c r="N43" i="1"/>
  <c r="L32" i="1"/>
  <c r="N33" i="1"/>
  <c r="J26" i="1"/>
  <c r="J25" i="1" s="1"/>
  <c r="J48" i="1" s="1"/>
  <c r="F48" i="1"/>
  <c r="N42" i="1" l="1"/>
  <c r="P43" i="1"/>
  <c r="P42" i="1" s="1"/>
  <c r="N40" i="1"/>
  <c r="P41" i="1"/>
  <c r="P40" i="1" s="1"/>
  <c r="N32" i="1"/>
  <c r="N26" i="1" s="1"/>
  <c r="N25" i="1" s="1"/>
  <c r="N48" i="1" s="1"/>
  <c r="P33" i="1"/>
  <c r="P32" i="1" s="1"/>
  <c r="N34" i="1"/>
  <c r="P35" i="1"/>
  <c r="P34" i="1" s="1"/>
  <c r="P26" i="1" s="1"/>
  <c r="P25" i="1" l="1"/>
  <c r="P4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47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
242,1 средства граждан</t>
        </r>
      </text>
    </comment>
  </commentList>
</comments>
</file>

<file path=xl/sharedStrings.xml><?xml version="1.0" encoding="utf-8"?>
<sst xmlns="http://schemas.openxmlformats.org/spreadsheetml/2006/main" count="108" uniqueCount="93">
  <si>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</si>
  <si>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</si>
  <si>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</si>
  <si>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</si>
  <si>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</si>
  <si>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</si>
  <si>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</si>
  <si>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</si>
  <si>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</si>
  <si>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</si>
  <si>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</si>
  <si>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</si>
  <si>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</si>
  <si>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</si>
  <si>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</si>
  <si>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</si>
  <si>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</si>
  <si>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</si>
  <si>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</si>
  <si>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</si>
  <si>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</si>
  <si>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</si>
  <si>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</si>
  <si>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</si>
  <si>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</si>
  <si>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</si>
  <si>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</si>
  <si>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</si>
  <si>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</si>
  <si>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</si>
  <si>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</si>
  <si>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</si>
  <si>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</si>
  <si>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</si>
  <si>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</si>
  <si>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</si>
  <si>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</si>
  <si>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</si>
  <si>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</si>
  <si>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</si>
  <si>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</si>
  <si>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</si>
  <si>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</si>
  <si>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</si>
  <si>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</si>
  <si>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</si>
  <si>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</si>
  <si>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</si>
  <si>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</si>
  <si>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</si>
  <si>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</si>
  <si>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</si>
  <si>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</si>
  <si>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</si>
  <si>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</si>
  <si>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</si>
  <si>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</si>
  <si>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</si>
  <si>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</si>
  <si>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</si>
  <si>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</si>
  <si>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</si>
  <si>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</si>
  <si>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</si>
  <si>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</si>
  <si>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</si>
  <si>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</si>
  <si>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</si>
  <si>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</si>
  <si>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</si>
  <si>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</si>
  <si>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</si>
  <si>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</si>
  <si>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</si>
  <si>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</si>
  <si>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</si>
  <si>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</si>
  <si>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</si>
  <si>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</si>
  <si>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</si>
  <si>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</si>
  <si>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</si>
  <si>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2022 год</t>
  </si>
  <si>
    <t>Приложение №1</t>
  </si>
  <si>
    <t>Доходы от сдачи в аренду имущества, составляющего казну городских округов (за исключением земельных участков)</t>
  </si>
  <si>
    <t>(тыс. рублей)</t>
  </si>
  <si>
    <t xml:space="preserve"> Единый сельскохозяйственный налог</t>
  </si>
  <si>
    <t>182 1 05 03010 00 0000 110</t>
  </si>
  <si>
    <t>ЗАДОЛЖЕННОСТЬ И ПЕРЕРАСЧЕТЫ ПО ОТМЕНЕННЫМ НАЛОГАМ, СБОРАМ И ИНЫМ ОБЯЗАТЕЛЬНЫМ ПЛАТЕЖАМ</t>
  </si>
  <si>
    <t>000 109 00000 00 0000 000</t>
  </si>
  <si>
    <t>Прочие доходы от оказания платных услуг получателями средств бюджетов муниципальных районов и компенсации затрат бюджетов городских округов</t>
  </si>
  <si>
    <t>(в редакции решений  от 31.01.2022 № 03, от 04.07.2022 № 39, от 01.08.2022 № 51, от 19.09.2022 № 58, от 24.10.2022 №72)</t>
  </si>
  <si>
    <r>
      <t>от "  " декабря 2022 года №</t>
    </r>
    <r>
      <rPr>
        <u/>
        <sz val="12"/>
        <rFont val="Times New Roman"/>
        <family val="1"/>
        <charset val="20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</si>
</sst>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4" fontId="5" fillId="2" borderId="0" xfId="0" applyNumberFormat="1" applyFont="1" applyFill="1"/>
    <xf numFmtId="4" fontId="9" fillId="2" borderId="0" xfId="0" applyNumberFormat="1" applyFont="1" applyFill="1"/>
    <xf numFmtId="0" fontId="5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R51"/>
  <sheetViews>
    <sheetView tabSelected="1" zoomScale="80" zoomScaleNormal="80" workbookViewId="0">
      <selection activeCell="U12" sqref="U12"/>
    </sheetView>
  </sheetViews>
  <sheetFormatPr defaultRowHeight="15.75" x14ac:dyDescent="0.25"/>
  <cols>
    <col min="1" max="1" width="32.140625" style="3" customWidth="1"/>
    <col min="2" max="2" width="63.7109375" style="3" customWidth="1"/>
    <col min="3" max="3" width="4.28515625" style="11" hidden="1" customWidth="1"/>
    <col min="4" max="4" width="15.5703125" style="13" hidden="1" customWidth="1"/>
    <col min="5" max="5" width="13.28515625" style="19" hidden="1" customWidth="1"/>
    <col min="6" max="6" width="15.5703125" style="13" hidden="1" customWidth="1"/>
    <col min="7" max="7" width="13.28515625" style="19" hidden="1" customWidth="1"/>
    <col min="8" max="8" width="15.5703125" style="13" hidden="1" customWidth="1"/>
    <col min="9" max="9" width="13.28515625" style="19" hidden="1" customWidth="1"/>
    <col min="10" max="10" width="15.5703125" style="13" hidden="1" customWidth="1"/>
    <col min="11" max="11" width="13.28515625" style="19" hidden="1" customWidth="1"/>
    <col min="12" max="12" width="15.5703125" style="13" hidden="1" customWidth="1"/>
    <col min="13" max="13" width="13.28515625" style="19" hidden="1" customWidth="1"/>
    <col min="14" max="14" width="15.5703125" style="13" hidden="1" customWidth="1"/>
    <col min="15" max="15" width="13.28515625" style="19" hidden="1" customWidth="1"/>
    <col min="16" max="16" width="15.5703125" style="13" hidden="1" customWidth="1"/>
    <col min="17" max="17" width="13.28515625" style="19" hidden="1" customWidth="1"/>
    <col min="18" max="18" width="15.5703125" style="13" customWidth="1"/>
    <col min="19" max="16384" width="9.140625" style="3"/>
  </cols>
  <sheetData>
    <row r="1" spans="1:18" x14ac:dyDescent="0.25">
      <c r="A1" s="69" t="s">
        <v>83</v>
      </c>
      <c r="B1" s="69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18" ht="15.75" customHeight="1" x14ac:dyDescent="0.25">
      <c r="A2" s="69" t="s">
        <v>79</v>
      </c>
      <c r="B2" s="69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18" ht="15.75" customHeight="1" x14ac:dyDescent="0.25">
      <c r="A3" s="69" t="s">
        <v>78</v>
      </c>
      <c r="B3" s="69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18" ht="15.75" customHeight="1" x14ac:dyDescent="0.25">
      <c r="A4" s="69" t="s">
        <v>92</v>
      </c>
      <c r="B4" s="69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51.75" customHeight="1" x14ac:dyDescent="0.3">
      <c r="A5" s="70" t="s">
        <v>82</v>
      </c>
      <c r="B5" s="70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</row>
    <row r="6" spans="1:18" ht="16.5" customHeight="1" x14ac:dyDescent="0.25">
      <c r="A6" s="66" t="s">
        <v>91</v>
      </c>
      <c r="B6" s="67"/>
      <c r="C6" s="67"/>
      <c r="D6" s="67"/>
      <c r="E6" s="67"/>
      <c r="F6" s="67"/>
      <c r="G6" s="67"/>
      <c r="H6" s="67"/>
      <c r="I6" s="67"/>
      <c r="J6" s="67"/>
      <c r="K6" s="68"/>
      <c r="L6" s="68"/>
      <c r="M6" s="68"/>
      <c r="N6" s="68"/>
      <c r="O6" s="68"/>
      <c r="P6" s="68"/>
      <c r="Q6" s="68"/>
      <c r="R6" s="68"/>
    </row>
    <row r="7" spans="1:18" x14ac:dyDescent="0.25">
      <c r="F7" s="23"/>
      <c r="H7" s="23"/>
      <c r="J7" s="62"/>
      <c r="L7" s="62" t="s">
        <v>85</v>
      </c>
      <c r="N7" s="62"/>
      <c r="P7" s="62" t="s">
        <v>85</v>
      </c>
      <c r="R7" s="62" t="s">
        <v>85</v>
      </c>
    </row>
    <row r="8" spans="1:18" ht="31.5" x14ac:dyDescent="0.25">
      <c r="A8" s="2" t="s">
        <v>22</v>
      </c>
      <c r="B8" s="1" t="s">
        <v>0</v>
      </c>
      <c r="D8" s="2" t="s">
        <v>1</v>
      </c>
      <c r="E8" s="22" t="s">
        <v>25</v>
      </c>
      <c r="F8" s="24" t="s">
        <v>1</v>
      </c>
      <c r="G8" s="22" t="s">
        <v>25</v>
      </c>
      <c r="H8" s="24" t="s">
        <v>1</v>
      </c>
      <c r="I8" s="22" t="s">
        <v>25</v>
      </c>
      <c r="J8" s="24" t="s">
        <v>1</v>
      </c>
      <c r="K8" s="22" t="s">
        <v>25</v>
      </c>
      <c r="L8" s="24" t="s">
        <v>1</v>
      </c>
      <c r="M8" s="22" t="s">
        <v>25</v>
      </c>
      <c r="N8" s="24" t="s">
        <v>1</v>
      </c>
      <c r="O8" s="22" t="s">
        <v>25</v>
      </c>
      <c r="P8" s="24" t="s">
        <v>1</v>
      </c>
      <c r="Q8" s="22" t="s">
        <v>25</v>
      </c>
      <c r="R8" s="24" t="s">
        <v>1</v>
      </c>
    </row>
    <row r="9" spans="1:18" ht="30.75" customHeight="1" x14ac:dyDescent="0.25">
      <c r="A9" s="9"/>
      <c r="B9" s="59" t="s">
        <v>2</v>
      </c>
      <c r="C9" s="58"/>
      <c r="D9" s="50">
        <f>D10+D12+D14+D18+D23</f>
        <v>305174.2</v>
      </c>
      <c r="E9" s="49"/>
      <c r="F9" s="50">
        <f>F10+F14+F23+F12+F18</f>
        <v>316246.2</v>
      </c>
      <c r="G9" s="49"/>
      <c r="H9" s="50">
        <f>H10+H14+H23+H12+H18</f>
        <v>322130.54000000004</v>
      </c>
      <c r="I9" s="49"/>
      <c r="J9" s="50">
        <f>J10+J14+J23+J12+J18</f>
        <v>322130.54000000004</v>
      </c>
      <c r="K9" s="49"/>
      <c r="L9" s="50">
        <f>L10+L14+L23+L12+L18</f>
        <v>322130.54000000004</v>
      </c>
      <c r="M9" s="49"/>
      <c r="N9" s="50">
        <f>N10+N14+N23+N12+N18</f>
        <v>322736.44</v>
      </c>
      <c r="O9" s="49"/>
      <c r="P9" s="50">
        <f>P10+P14+P23+P12+P18+P24</f>
        <v>331812.82</v>
      </c>
      <c r="Q9" s="49"/>
      <c r="R9" s="50">
        <f>R10+R14+R23+R12+R18+R24</f>
        <v>341341.62</v>
      </c>
    </row>
    <row r="10" spans="1:18" ht="22.5" customHeight="1" x14ac:dyDescent="0.25">
      <c r="A10" s="29" t="s">
        <v>3</v>
      </c>
      <c r="B10" s="30" t="s">
        <v>34</v>
      </c>
      <c r="C10" s="31"/>
      <c r="D10" s="45">
        <f>D11</f>
        <v>144500</v>
      </c>
      <c r="E10" s="51"/>
      <c r="F10" s="45">
        <f>F11</f>
        <v>149500</v>
      </c>
      <c r="G10" s="51"/>
      <c r="H10" s="45">
        <f>H11</f>
        <v>149500</v>
      </c>
      <c r="I10" s="51"/>
      <c r="J10" s="45">
        <f>J11</f>
        <v>149500</v>
      </c>
      <c r="K10" s="51"/>
      <c r="L10" s="45">
        <f>L11</f>
        <v>149500</v>
      </c>
      <c r="M10" s="51"/>
      <c r="N10" s="45">
        <f>N11</f>
        <v>149500</v>
      </c>
      <c r="O10" s="51"/>
      <c r="P10" s="45">
        <f>P11</f>
        <v>149500</v>
      </c>
      <c r="Q10" s="51"/>
      <c r="R10" s="45">
        <f>R11</f>
        <v>164600</v>
      </c>
    </row>
    <row r="11" spans="1:18" x14ac:dyDescent="0.25">
      <c r="A11" s="10" t="s">
        <v>4</v>
      </c>
      <c r="B11" s="6" t="s">
        <v>74</v>
      </c>
      <c r="C11" s="15">
        <v>0.36</v>
      </c>
      <c r="D11" s="60">
        <v>144500</v>
      </c>
      <c r="E11" s="48">
        <v>5000</v>
      </c>
      <c r="F11" s="18">
        <f>D11+E11</f>
        <v>149500</v>
      </c>
      <c r="G11" s="48"/>
      <c r="H11" s="18">
        <f>F11+G11</f>
        <v>149500</v>
      </c>
      <c r="I11" s="48"/>
      <c r="J11" s="18">
        <f>H11+I11</f>
        <v>149500</v>
      </c>
      <c r="K11" s="48"/>
      <c r="L11" s="18">
        <f>J11+K11</f>
        <v>149500</v>
      </c>
      <c r="M11" s="48"/>
      <c r="N11" s="18">
        <f>L11+M11</f>
        <v>149500</v>
      </c>
      <c r="O11" s="48"/>
      <c r="P11" s="18">
        <f>N11+O11</f>
        <v>149500</v>
      </c>
      <c r="Q11" s="48">
        <v>15100</v>
      </c>
      <c r="R11" s="18">
        <f>P11+Q11</f>
        <v>164600</v>
      </c>
    </row>
    <row r="12" spans="1:18" ht="48.75" customHeight="1" x14ac:dyDescent="0.25">
      <c r="A12" s="34" t="s">
        <v>40</v>
      </c>
      <c r="B12" s="37" t="s">
        <v>39</v>
      </c>
      <c r="C12" s="36"/>
      <c r="D12" s="61">
        <f>D13</f>
        <v>7004.2</v>
      </c>
      <c r="E12" s="47"/>
      <c r="F12" s="45">
        <f>F13</f>
        <v>7004.2</v>
      </c>
      <c r="G12" s="47"/>
      <c r="H12" s="45">
        <f>H13</f>
        <v>7004.2</v>
      </c>
      <c r="I12" s="47"/>
      <c r="J12" s="45">
        <f>J13</f>
        <v>7004.2</v>
      </c>
      <c r="K12" s="47"/>
      <c r="L12" s="45">
        <f>L13</f>
        <v>7004.2</v>
      </c>
      <c r="M12" s="47"/>
      <c r="N12" s="45">
        <f>N13</f>
        <v>7004.2</v>
      </c>
      <c r="O12" s="47"/>
      <c r="P12" s="45">
        <f>P13</f>
        <v>7004.2</v>
      </c>
      <c r="Q12" s="47"/>
      <c r="R12" s="45">
        <f>R13</f>
        <v>8125</v>
      </c>
    </row>
    <row r="13" spans="1:18" ht="65.25" customHeight="1" x14ac:dyDescent="0.25">
      <c r="A13" s="10" t="s">
        <v>42</v>
      </c>
      <c r="B13" s="6" t="s">
        <v>41</v>
      </c>
      <c r="C13" s="12"/>
      <c r="D13" s="60">
        <v>7004.2</v>
      </c>
      <c r="E13" s="48"/>
      <c r="F13" s="18">
        <f>D13+E13</f>
        <v>7004.2</v>
      </c>
      <c r="G13" s="48"/>
      <c r="H13" s="18">
        <f>F13+G13</f>
        <v>7004.2</v>
      </c>
      <c r="I13" s="48"/>
      <c r="J13" s="18">
        <f>H13+I13</f>
        <v>7004.2</v>
      </c>
      <c r="K13" s="48"/>
      <c r="L13" s="18">
        <f>J13+K13</f>
        <v>7004.2</v>
      </c>
      <c r="M13" s="48"/>
      <c r="N13" s="18">
        <f>L13+M13</f>
        <v>7004.2</v>
      </c>
      <c r="O13" s="48"/>
      <c r="P13" s="18">
        <f>N13+O13</f>
        <v>7004.2</v>
      </c>
      <c r="Q13" s="48">
        <v>1120.8</v>
      </c>
      <c r="R13" s="18">
        <f>P13+Q13</f>
        <v>8125</v>
      </c>
    </row>
    <row r="14" spans="1:18" ht="15.75" customHeight="1" x14ac:dyDescent="0.25">
      <c r="A14" s="38" t="s">
        <v>5</v>
      </c>
      <c r="B14" s="37" t="s">
        <v>6</v>
      </c>
      <c r="C14" s="31"/>
      <c r="D14" s="45">
        <f>SUM(D15:D17)</f>
        <v>55790</v>
      </c>
      <c r="E14" s="51"/>
      <c r="F14" s="45">
        <f>SUM(F15:F17)</f>
        <v>56162</v>
      </c>
      <c r="G14" s="51"/>
      <c r="H14" s="45">
        <f>SUM(H15:H17)</f>
        <v>56162</v>
      </c>
      <c r="I14" s="51"/>
      <c r="J14" s="45">
        <f>SUM(J15:J17)</f>
        <v>56162</v>
      </c>
      <c r="K14" s="51"/>
      <c r="L14" s="45">
        <f>SUM(L15:L17)</f>
        <v>56162</v>
      </c>
      <c r="M14" s="51"/>
      <c r="N14" s="45">
        <f>SUM(N15:N17)</f>
        <v>56767.9</v>
      </c>
      <c r="O14" s="51"/>
      <c r="P14" s="45">
        <f>SUM(P15:P17)</f>
        <v>59267.9</v>
      </c>
      <c r="Q14" s="51"/>
      <c r="R14" s="45">
        <f>SUM(R15:R17)</f>
        <v>64327.9</v>
      </c>
    </row>
    <row r="15" spans="1:18" ht="33.75" customHeight="1" x14ac:dyDescent="0.25">
      <c r="A15" s="10" t="s">
        <v>75</v>
      </c>
      <c r="B15" s="6" t="s">
        <v>69</v>
      </c>
      <c r="C15" s="15">
        <v>0.25</v>
      </c>
      <c r="D15" s="18">
        <v>46040</v>
      </c>
      <c r="E15" s="20">
        <v>372</v>
      </c>
      <c r="F15" s="18">
        <f>D15+E15</f>
        <v>46412</v>
      </c>
      <c r="G15" s="20"/>
      <c r="H15" s="18">
        <f>F15+G15</f>
        <v>46412</v>
      </c>
      <c r="I15" s="20"/>
      <c r="J15" s="18">
        <f>H15+I15</f>
        <v>46412</v>
      </c>
      <c r="K15" s="20"/>
      <c r="L15" s="18">
        <f>J15+K15</f>
        <v>46412</v>
      </c>
      <c r="M15" s="20"/>
      <c r="N15" s="18">
        <f>L15+M15</f>
        <v>46412</v>
      </c>
      <c r="O15" s="20"/>
      <c r="P15" s="18">
        <f>N15+O15</f>
        <v>46412</v>
      </c>
      <c r="Q15" s="20">
        <v>3820</v>
      </c>
      <c r="R15" s="18">
        <f>P15+Q15</f>
        <v>50232</v>
      </c>
    </row>
    <row r="16" spans="1:18" ht="33.75" customHeight="1" x14ac:dyDescent="0.25">
      <c r="A16" s="10" t="s">
        <v>87</v>
      </c>
      <c r="B16" s="6" t="s">
        <v>86</v>
      </c>
      <c r="C16" s="40"/>
      <c r="D16" s="18"/>
      <c r="E16" s="52"/>
      <c r="F16" s="18"/>
      <c r="G16" s="52"/>
      <c r="H16" s="18"/>
      <c r="I16" s="52"/>
      <c r="J16" s="18"/>
      <c r="K16" s="52"/>
      <c r="L16" s="18"/>
      <c r="M16" s="52">
        <v>605.9</v>
      </c>
      <c r="N16" s="18">
        <f>L16+M16</f>
        <v>605.9</v>
      </c>
      <c r="O16" s="52"/>
      <c r="P16" s="18">
        <f>N16+O16</f>
        <v>605.9</v>
      </c>
      <c r="Q16" s="52"/>
      <c r="R16" s="18">
        <f>P16+Q16</f>
        <v>605.9</v>
      </c>
    </row>
    <row r="17" spans="1:18" ht="31.5" customHeight="1" x14ac:dyDescent="0.25">
      <c r="A17" s="6" t="s">
        <v>35</v>
      </c>
      <c r="B17" s="6" t="s">
        <v>36</v>
      </c>
      <c r="C17" s="14"/>
      <c r="D17" s="18">
        <v>9750</v>
      </c>
      <c r="E17" s="52"/>
      <c r="F17" s="18">
        <f t="shared" ref="F17:F23" si="0">D17+E17</f>
        <v>9750</v>
      </c>
      <c r="G17" s="52"/>
      <c r="H17" s="18">
        <f t="shared" ref="H17" si="1">F17+G17</f>
        <v>9750</v>
      </c>
      <c r="I17" s="52"/>
      <c r="J17" s="18">
        <f t="shared" ref="J17" si="2">H17+I17</f>
        <v>9750</v>
      </c>
      <c r="K17" s="52"/>
      <c r="L17" s="18">
        <f t="shared" ref="L17" si="3">J17+K17</f>
        <v>9750</v>
      </c>
      <c r="M17" s="52"/>
      <c r="N17" s="18">
        <f t="shared" ref="N17" si="4">L17+M17</f>
        <v>9750</v>
      </c>
      <c r="O17" s="52">
        <v>2500</v>
      </c>
      <c r="P17" s="18">
        <f t="shared" ref="P17" si="5">N17+O17</f>
        <v>12250</v>
      </c>
      <c r="Q17" s="52">
        <v>1240</v>
      </c>
      <c r="R17" s="18">
        <f t="shared" ref="R17" si="6">P17+Q17</f>
        <v>13490</v>
      </c>
    </row>
    <row r="18" spans="1:18" s="27" customFormat="1" x14ac:dyDescent="0.25">
      <c r="A18" s="37" t="s">
        <v>31</v>
      </c>
      <c r="B18" s="37" t="s">
        <v>30</v>
      </c>
      <c r="C18" s="39"/>
      <c r="D18" s="45">
        <f>D19+D20+D21+D22</f>
        <v>93400</v>
      </c>
      <c r="E18" s="53"/>
      <c r="F18" s="45">
        <f>F19+F20+F21+F22</f>
        <v>99100</v>
      </c>
      <c r="G18" s="53"/>
      <c r="H18" s="45">
        <f>H19+H20+H21+H22</f>
        <v>104984.34</v>
      </c>
      <c r="I18" s="53"/>
      <c r="J18" s="45">
        <f>J19+J20+J21+J22</f>
        <v>104984.34</v>
      </c>
      <c r="K18" s="53"/>
      <c r="L18" s="45">
        <f>L19+L20+L21+L22</f>
        <v>104984.34</v>
      </c>
      <c r="M18" s="53"/>
      <c r="N18" s="45">
        <f>N19+N20+N21+N22</f>
        <v>104984.34</v>
      </c>
      <c r="O18" s="53"/>
      <c r="P18" s="45">
        <f>P19+P20+P21+P22</f>
        <v>111484.34</v>
      </c>
      <c r="Q18" s="53"/>
      <c r="R18" s="45">
        <f>R19+R20+R21+R22</f>
        <v>99032.34</v>
      </c>
    </row>
    <row r="19" spans="1:18" ht="51.75" customHeight="1" x14ac:dyDescent="0.25">
      <c r="A19" s="6" t="s">
        <v>44</v>
      </c>
      <c r="B19" s="6" t="s">
        <v>45</v>
      </c>
      <c r="C19" s="42"/>
      <c r="D19" s="18">
        <v>24500</v>
      </c>
      <c r="E19" s="54"/>
      <c r="F19" s="18">
        <f t="shared" si="0"/>
        <v>24500</v>
      </c>
      <c r="G19" s="54"/>
      <c r="H19" s="18">
        <f t="shared" ref="H19:H20" si="7">F19+G19</f>
        <v>24500</v>
      </c>
      <c r="I19" s="54"/>
      <c r="J19" s="18">
        <f t="shared" ref="J19:J20" si="8">H19+I19</f>
        <v>24500</v>
      </c>
      <c r="K19" s="54"/>
      <c r="L19" s="18">
        <f t="shared" ref="L19:L20" si="9">J19+K19</f>
        <v>24500</v>
      </c>
      <c r="M19" s="54"/>
      <c r="N19" s="18">
        <f t="shared" ref="N19:N20" si="10">L19+M19</f>
        <v>24500</v>
      </c>
      <c r="O19" s="54"/>
      <c r="P19" s="18">
        <f t="shared" ref="P19:P20" si="11">N19+O19</f>
        <v>24500</v>
      </c>
      <c r="Q19" s="54"/>
      <c r="R19" s="18">
        <f t="shared" ref="R19:R20" si="12">P19+Q19</f>
        <v>24500</v>
      </c>
    </row>
    <row r="20" spans="1:18" ht="31.5" customHeight="1" x14ac:dyDescent="0.25">
      <c r="A20" s="6" t="s">
        <v>32</v>
      </c>
      <c r="B20" s="6" t="s">
        <v>33</v>
      </c>
      <c r="C20" s="16">
        <v>0.25</v>
      </c>
      <c r="D20" s="18">
        <v>19280</v>
      </c>
      <c r="E20" s="21">
        <v>1500</v>
      </c>
      <c r="F20" s="18">
        <f t="shared" si="0"/>
        <v>20780</v>
      </c>
      <c r="G20" s="21"/>
      <c r="H20" s="18">
        <f t="shared" si="7"/>
        <v>20780</v>
      </c>
      <c r="I20" s="21"/>
      <c r="J20" s="18">
        <f t="shared" si="8"/>
        <v>20780</v>
      </c>
      <c r="K20" s="21"/>
      <c r="L20" s="18">
        <f t="shared" si="9"/>
        <v>20780</v>
      </c>
      <c r="M20" s="21"/>
      <c r="N20" s="18">
        <f t="shared" si="10"/>
        <v>20780</v>
      </c>
      <c r="O20" s="21">
        <v>6500</v>
      </c>
      <c r="P20" s="18">
        <f t="shared" si="11"/>
        <v>27280</v>
      </c>
      <c r="Q20" s="21"/>
      <c r="R20" s="18">
        <f t="shared" si="12"/>
        <v>27280</v>
      </c>
    </row>
    <row r="21" spans="1:18" ht="31.5" x14ac:dyDescent="0.25">
      <c r="A21" s="6" t="s">
        <v>47</v>
      </c>
      <c r="B21" s="6" t="s">
        <v>46</v>
      </c>
      <c r="C21" s="40"/>
      <c r="D21" s="18">
        <v>42400</v>
      </c>
      <c r="E21" s="41">
        <v>4200</v>
      </c>
      <c r="F21" s="18">
        <f>D21+E21</f>
        <v>46600</v>
      </c>
      <c r="G21" s="41">
        <v>5884.34</v>
      </c>
      <c r="H21" s="18">
        <f>F21+G21</f>
        <v>52484.34</v>
      </c>
      <c r="I21" s="41"/>
      <c r="J21" s="18">
        <f>H21+I21</f>
        <v>52484.34</v>
      </c>
      <c r="K21" s="41"/>
      <c r="L21" s="18">
        <f>J21+K21</f>
        <v>52484.34</v>
      </c>
      <c r="M21" s="41"/>
      <c r="N21" s="18">
        <f>L21+M21</f>
        <v>52484.34</v>
      </c>
      <c r="O21" s="41"/>
      <c r="P21" s="18">
        <f>N21+O21</f>
        <v>52484.34</v>
      </c>
      <c r="Q21" s="41">
        <v>-11282</v>
      </c>
      <c r="R21" s="18">
        <f>P21+Q21</f>
        <v>41202.339999999997</v>
      </c>
    </row>
    <row r="22" spans="1:18" ht="31.5" customHeight="1" x14ac:dyDescent="0.25">
      <c r="A22" s="6" t="s">
        <v>48</v>
      </c>
      <c r="B22" s="6" t="s">
        <v>49</v>
      </c>
      <c r="C22" s="40"/>
      <c r="D22" s="18">
        <v>7220</v>
      </c>
      <c r="E22" s="41"/>
      <c r="F22" s="18">
        <f t="shared" si="0"/>
        <v>7220</v>
      </c>
      <c r="G22" s="41"/>
      <c r="H22" s="18">
        <f t="shared" ref="H22:H23" si="13">F22+G22</f>
        <v>7220</v>
      </c>
      <c r="I22" s="41"/>
      <c r="J22" s="18">
        <f t="shared" ref="J22:J23" si="14">H22+I22</f>
        <v>7220</v>
      </c>
      <c r="K22" s="41"/>
      <c r="L22" s="18">
        <f t="shared" ref="L22:L23" si="15">J22+K22</f>
        <v>7220</v>
      </c>
      <c r="M22" s="41"/>
      <c r="N22" s="18">
        <f t="shared" ref="N22:N23" si="16">L22+M22</f>
        <v>7220</v>
      </c>
      <c r="O22" s="41"/>
      <c r="P22" s="18">
        <f t="shared" ref="P22:P24" si="17">N22+O22</f>
        <v>7220</v>
      </c>
      <c r="Q22" s="41">
        <v>-1170</v>
      </c>
      <c r="R22" s="18">
        <f t="shared" ref="R22:R24" si="18">P22+Q22</f>
        <v>6050</v>
      </c>
    </row>
    <row r="23" spans="1:18" s="31" customFormat="1" ht="21.75" customHeight="1" x14ac:dyDescent="0.2">
      <c r="A23" s="37" t="s">
        <v>7</v>
      </c>
      <c r="B23" s="37" t="s">
        <v>8</v>
      </c>
      <c r="C23" s="43"/>
      <c r="D23" s="45">
        <v>4480</v>
      </c>
      <c r="E23" s="46"/>
      <c r="F23" s="45">
        <f t="shared" si="0"/>
        <v>4480</v>
      </c>
      <c r="G23" s="46"/>
      <c r="H23" s="45">
        <f t="shared" si="13"/>
        <v>4480</v>
      </c>
      <c r="I23" s="46"/>
      <c r="J23" s="45">
        <f t="shared" si="14"/>
        <v>4480</v>
      </c>
      <c r="K23" s="46"/>
      <c r="L23" s="45">
        <f t="shared" si="15"/>
        <v>4480</v>
      </c>
      <c r="M23" s="46"/>
      <c r="N23" s="45">
        <f t="shared" si="16"/>
        <v>4480</v>
      </c>
      <c r="O23" s="46"/>
      <c r="P23" s="45">
        <f t="shared" si="17"/>
        <v>4480</v>
      </c>
      <c r="Q23" s="46">
        <v>700</v>
      </c>
      <c r="R23" s="45">
        <f t="shared" si="18"/>
        <v>5180</v>
      </c>
    </row>
    <row r="24" spans="1:18" s="31" customFormat="1" ht="30" customHeight="1" x14ac:dyDescent="0.2">
      <c r="A24" s="37" t="s">
        <v>89</v>
      </c>
      <c r="B24" s="37" t="s">
        <v>88</v>
      </c>
      <c r="C24" s="63"/>
      <c r="D24" s="45"/>
      <c r="E24" s="51"/>
      <c r="F24" s="45"/>
      <c r="G24" s="51"/>
      <c r="H24" s="45"/>
      <c r="I24" s="51"/>
      <c r="J24" s="45"/>
      <c r="K24" s="51"/>
      <c r="L24" s="45"/>
      <c r="M24" s="51"/>
      <c r="N24" s="45"/>
      <c r="O24" s="51">
        <v>76.38</v>
      </c>
      <c r="P24" s="45">
        <f t="shared" si="17"/>
        <v>76.38</v>
      </c>
      <c r="Q24" s="51"/>
      <c r="R24" s="45">
        <f t="shared" si="18"/>
        <v>76.38</v>
      </c>
    </row>
    <row r="25" spans="1:18" ht="37.5" customHeight="1" x14ac:dyDescent="0.25">
      <c r="A25" s="10"/>
      <c r="B25" s="57" t="s">
        <v>9</v>
      </c>
      <c r="C25" s="58"/>
      <c r="D25" s="45">
        <f>D26+D37+D40+D42+D46+D47+D45</f>
        <v>261483.66999999998</v>
      </c>
      <c r="E25" s="48"/>
      <c r="F25" s="45">
        <f>F26+F37+F40+F42+F46+F47+F45</f>
        <v>299216.27</v>
      </c>
      <c r="G25" s="48"/>
      <c r="H25" s="45">
        <f>H26+H37+H40+H42+H46+H47+H45</f>
        <v>299216.27</v>
      </c>
      <c r="I25" s="48"/>
      <c r="J25" s="45">
        <f>J26+J37+J40+J42+J46+J47+J45</f>
        <v>314144.17000000004</v>
      </c>
      <c r="K25" s="48"/>
      <c r="L25" s="45">
        <f>L26+L37+L40+L42+L46+L47+L45</f>
        <v>342140.52</v>
      </c>
      <c r="M25" s="48"/>
      <c r="N25" s="45">
        <f>N26+N37+N40+N42+N46+N47+N45</f>
        <v>365563.30999999994</v>
      </c>
      <c r="O25" s="48"/>
      <c r="P25" s="45">
        <f>P26+P37+P40+P42+P46+P47+P45</f>
        <v>369745.05999999994</v>
      </c>
      <c r="Q25" s="48"/>
      <c r="R25" s="45">
        <f>R26+R37+R40+R42+R46+R47+R45</f>
        <v>369760.05999999994</v>
      </c>
    </row>
    <row r="26" spans="1:18" s="31" customFormat="1" ht="57" x14ac:dyDescent="0.2">
      <c r="A26" s="37" t="s">
        <v>50</v>
      </c>
      <c r="B26" s="37" t="s">
        <v>51</v>
      </c>
      <c r="D26" s="45">
        <f>D27+D32+D34</f>
        <v>113982</v>
      </c>
      <c r="E26" s="51"/>
      <c r="F26" s="45">
        <f>F27+F32+F34</f>
        <v>118299</v>
      </c>
      <c r="G26" s="51"/>
      <c r="H26" s="45">
        <f>H27+H32+H34</f>
        <v>118299</v>
      </c>
      <c r="I26" s="51"/>
      <c r="J26" s="45">
        <f>J27+J32+J34</f>
        <v>121073.90000000001</v>
      </c>
      <c r="K26" s="51"/>
      <c r="L26" s="45">
        <f>L27+L32+L34</f>
        <v>149070.25</v>
      </c>
      <c r="M26" s="51"/>
      <c r="N26" s="45">
        <f>N27+N32+N34</f>
        <v>264070.25</v>
      </c>
      <c r="O26" s="51"/>
      <c r="P26" s="45">
        <f>P27+P32+P34</f>
        <v>278644.94999999995</v>
      </c>
      <c r="Q26" s="51"/>
      <c r="R26" s="45">
        <f>R27+R32+R34</f>
        <v>286570.94999999995</v>
      </c>
    </row>
    <row r="27" spans="1:18" s="31" customFormat="1" ht="99.75" x14ac:dyDescent="0.2">
      <c r="A27" s="37" t="s">
        <v>57</v>
      </c>
      <c r="B27" s="37" t="s">
        <v>58</v>
      </c>
      <c r="D27" s="44">
        <f>D28+D30+D31</f>
        <v>110053</v>
      </c>
      <c r="E27" s="55"/>
      <c r="F27" s="44">
        <f>F28+F30+F31</f>
        <v>114053</v>
      </c>
      <c r="G27" s="55"/>
      <c r="H27" s="44">
        <f>H28+H30+H31</f>
        <v>114053</v>
      </c>
      <c r="I27" s="55"/>
      <c r="J27" s="44">
        <f>J28+J30+J31</f>
        <v>115038.8</v>
      </c>
      <c r="K27" s="55"/>
      <c r="L27" s="44">
        <f>L28+L30+L31</f>
        <v>143035.15</v>
      </c>
      <c r="M27" s="55"/>
      <c r="N27" s="44">
        <f>N28+N30+N31</f>
        <v>258035.15</v>
      </c>
      <c r="O27" s="55"/>
      <c r="P27" s="44">
        <f>P28+P30+P31</f>
        <v>272609.84999999998</v>
      </c>
      <c r="Q27" s="55"/>
      <c r="R27" s="44">
        <f>R28+R30+R31</f>
        <v>281465.84999999998</v>
      </c>
    </row>
    <row r="28" spans="1:18" ht="78" customHeight="1" x14ac:dyDescent="0.25">
      <c r="A28" s="6" t="s">
        <v>76</v>
      </c>
      <c r="B28" s="6" t="s">
        <v>52</v>
      </c>
      <c r="D28" s="56">
        <v>109000</v>
      </c>
      <c r="E28" s="48">
        <v>4000</v>
      </c>
      <c r="F28" s="18">
        <f t="shared" ref="F28:F31" si="19">D28+E28</f>
        <v>113000</v>
      </c>
      <c r="G28" s="48"/>
      <c r="H28" s="18">
        <f t="shared" ref="H28:H31" si="20">F28+G28</f>
        <v>113000</v>
      </c>
      <c r="I28" s="48"/>
      <c r="J28" s="18">
        <f t="shared" ref="J28:J31" si="21">H28+I28</f>
        <v>113000</v>
      </c>
      <c r="K28" s="48">
        <f>19061.62+8934.73</f>
        <v>27996.35</v>
      </c>
      <c r="L28" s="18">
        <f t="shared" ref="L28:L31" si="22">J28+K28</f>
        <v>140996.35</v>
      </c>
      <c r="M28" s="48">
        <v>115000</v>
      </c>
      <c r="N28" s="18">
        <f t="shared" ref="N28:N31" si="23">L28+M28</f>
        <v>255996.35</v>
      </c>
      <c r="O28" s="48">
        <v>14574.7</v>
      </c>
      <c r="P28" s="18">
        <f t="shared" ref="P28:P31" si="24">N28+O28</f>
        <v>270571.05</v>
      </c>
      <c r="Q28" s="48">
        <v>8660</v>
      </c>
      <c r="R28" s="18">
        <f t="shared" ref="R28:R31" si="25">P28+Q28</f>
        <v>279231.05</v>
      </c>
    </row>
    <row r="29" spans="1:18" ht="80.25" hidden="1" customHeight="1" x14ac:dyDescent="0.25">
      <c r="A29" s="6" t="s">
        <v>38</v>
      </c>
      <c r="B29" s="6" t="s">
        <v>26</v>
      </c>
      <c r="D29" s="18"/>
      <c r="E29" s="48"/>
      <c r="F29" s="18">
        <f t="shared" si="19"/>
        <v>0</v>
      </c>
      <c r="G29" s="48"/>
      <c r="H29" s="18">
        <f t="shared" si="20"/>
        <v>0</v>
      </c>
      <c r="I29" s="48"/>
      <c r="J29" s="18">
        <f t="shared" si="21"/>
        <v>0</v>
      </c>
      <c r="K29" s="48"/>
      <c r="L29" s="18">
        <f t="shared" si="22"/>
        <v>0</v>
      </c>
      <c r="M29" s="48"/>
      <c r="N29" s="18">
        <f t="shared" si="23"/>
        <v>0</v>
      </c>
      <c r="O29" s="48"/>
      <c r="P29" s="18">
        <f t="shared" si="24"/>
        <v>0</v>
      </c>
      <c r="Q29" s="48"/>
      <c r="R29" s="18">
        <f t="shared" si="25"/>
        <v>0</v>
      </c>
    </row>
    <row r="30" spans="1:18" ht="81.75" hidden="1" customHeight="1" x14ac:dyDescent="0.25">
      <c r="A30" s="6" t="s">
        <v>53</v>
      </c>
      <c r="B30" s="6" t="s">
        <v>54</v>
      </c>
      <c r="D30" s="18"/>
      <c r="E30" s="48"/>
      <c r="F30" s="18">
        <f t="shared" si="19"/>
        <v>0</v>
      </c>
      <c r="G30" s="48"/>
      <c r="H30" s="18">
        <f t="shared" si="20"/>
        <v>0</v>
      </c>
      <c r="I30" s="48"/>
      <c r="J30" s="18">
        <f t="shared" si="21"/>
        <v>0</v>
      </c>
      <c r="K30" s="48"/>
      <c r="L30" s="18">
        <f t="shared" si="22"/>
        <v>0</v>
      </c>
      <c r="M30" s="48"/>
      <c r="N30" s="18">
        <f t="shared" si="23"/>
        <v>0</v>
      </c>
      <c r="O30" s="48"/>
      <c r="P30" s="18">
        <f t="shared" si="24"/>
        <v>0</v>
      </c>
      <c r="Q30" s="48"/>
      <c r="R30" s="18">
        <f t="shared" si="25"/>
        <v>0</v>
      </c>
    </row>
    <row r="31" spans="1:18" ht="31.5" x14ac:dyDescent="0.25">
      <c r="A31" s="6" t="s">
        <v>77</v>
      </c>
      <c r="B31" s="6" t="s">
        <v>84</v>
      </c>
      <c r="D31" s="18">
        <v>1053</v>
      </c>
      <c r="E31" s="48"/>
      <c r="F31" s="18">
        <f t="shared" si="19"/>
        <v>1053</v>
      </c>
      <c r="G31" s="48"/>
      <c r="H31" s="18">
        <f t="shared" si="20"/>
        <v>1053</v>
      </c>
      <c r="I31" s="48">
        <v>985.8</v>
      </c>
      <c r="J31" s="18">
        <f t="shared" si="21"/>
        <v>2038.8</v>
      </c>
      <c r="K31" s="48"/>
      <c r="L31" s="18">
        <f t="shared" si="22"/>
        <v>2038.8</v>
      </c>
      <c r="M31" s="48"/>
      <c r="N31" s="18">
        <f t="shared" si="23"/>
        <v>2038.8</v>
      </c>
      <c r="O31" s="48"/>
      <c r="P31" s="18">
        <f t="shared" si="24"/>
        <v>2038.8</v>
      </c>
      <c r="Q31" s="48">
        <v>196</v>
      </c>
      <c r="R31" s="18">
        <f t="shared" si="25"/>
        <v>2234.8000000000002</v>
      </c>
    </row>
    <row r="32" spans="1:18" ht="31.5" x14ac:dyDescent="0.25">
      <c r="A32" s="35" t="s">
        <v>37</v>
      </c>
      <c r="B32" s="35" t="s">
        <v>29</v>
      </c>
      <c r="C32" s="26"/>
      <c r="D32" s="45">
        <f>D33</f>
        <v>566</v>
      </c>
      <c r="E32" s="47"/>
      <c r="F32" s="45">
        <f>F33</f>
        <v>566</v>
      </c>
      <c r="G32" s="47"/>
      <c r="H32" s="45">
        <f>H33</f>
        <v>566</v>
      </c>
      <c r="I32" s="47"/>
      <c r="J32" s="45">
        <f>J33</f>
        <v>2355.1</v>
      </c>
      <c r="K32" s="47"/>
      <c r="L32" s="45">
        <f>L33</f>
        <v>2355.1</v>
      </c>
      <c r="M32" s="47"/>
      <c r="N32" s="45">
        <f>N33</f>
        <v>2355.1</v>
      </c>
      <c r="O32" s="47"/>
      <c r="P32" s="45">
        <f>P33</f>
        <v>2355.1</v>
      </c>
      <c r="Q32" s="47"/>
      <c r="R32" s="45">
        <f>R33</f>
        <v>2355.1</v>
      </c>
    </row>
    <row r="33" spans="1:18" ht="54" customHeight="1" x14ac:dyDescent="0.25">
      <c r="A33" s="6" t="s">
        <v>55</v>
      </c>
      <c r="B33" s="6" t="s">
        <v>56</v>
      </c>
      <c r="D33" s="18">
        <v>566</v>
      </c>
      <c r="E33" s="48"/>
      <c r="F33" s="18">
        <f t="shared" ref="F33:F46" si="26">D33+E33</f>
        <v>566</v>
      </c>
      <c r="G33" s="48"/>
      <c r="H33" s="18">
        <f t="shared" ref="H33" si="27">F33+G33</f>
        <v>566</v>
      </c>
      <c r="I33" s="48">
        <f>1574.57+214.53</f>
        <v>1789.1</v>
      </c>
      <c r="J33" s="18">
        <f t="shared" ref="J33" si="28">H33+I33</f>
        <v>2355.1</v>
      </c>
      <c r="K33" s="48"/>
      <c r="L33" s="18">
        <f t="shared" ref="L33" si="29">J33+K33</f>
        <v>2355.1</v>
      </c>
      <c r="M33" s="48"/>
      <c r="N33" s="18">
        <f t="shared" ref="N33" si="30">L33+M33</f>
        <v>2355.1</v>
      </c>
      <c r="O33" s="48"/>
      <c r="P33" s="18">
        <f t="shared" ref="P33" si="31">N33+O33</f>
        <v>2355.1</v>
      </c>
      <c r="Q33" s="48"/>
      <c r="R33" s="18">
        <f t="shared" ref="R33" si="32">P33+Q33</f>
        <v>2355.1</v>
      </c>
    </row>
    <row r="34" spans="1:18" ht="94.5" customHeight="1" x14ac:dyDescent="0.25">
      <c r="A34" s="30" t="s">
        <v>59</v>
      </c>
      <c r="B34" s="30" t="s">
        <v>60</v>
      </c>
      <c r="C34" s="31"/>
      <c r="D34" s="45">
        <f>D35+D36</f>
        <v>3363</v>
      </c>
      <c r="E34" s="51"/>
      <c r="F34" s="45">
        <f>F35+F36</f>
        <v>3680</v>
      </c>
      <c r="G34" s="51"/>
      <c r="H34" s="45">
        <f>H35+H36</f>
        <v>3680</v>
      </c>
      <c r="I34" s="51"/>
      <c r="J34" s="45">
        <f>J35+J36</f>
        <v>3680</v>
      </c>
      <c r="K34" s="51"/>
      <c r="L34" s="45">
        <f>L35+L36</f>
        <v>3680</v>
      </c>
      <c r="M34" s="51"/>
      <c r="N34" s="45">
        <f>N35+N36</f>
        <v>3680</v>
      </c>
      <c r="O34" s="51"/>
      <c r="P34" s="45">
        <f>P35+P36</f>
        <v>3680</v>
      </c>
      <c r="Q34" s="51"/>
      <c r="R34" s="45">
        <f>R35+R36</f>
        <v>2750</v>
      </c>
    </row>
    <row r="35" spans="1:18" ht="50.25" customHeight="1" x14ac:dyDescent="0.25">
      <c r="A35" s="6" t="s">
        <v>61</v>
      </c>
      <c r="B35" s="6" t="s">
        <v>62</v>
      </c>
      <c r="D35" s="18">
        <v>1759</v>
      </c>
      <c r="F35" s="18">
        <f t="shared" ref="F35" si="33">D35+E35</f>
        <v>1759</v>
      </c>
      <c r="H35" s="18">
        <f t="shared" ref="H35" si="34">F35+G35</f>
        <v>1759</v>
      </c>
      <c r="J35" s="18">
        <f t="shared" ref="J35" si="35">H35+I35</f>
        <v>1759</v>
      </c>
      <c r="L35" s="18">
        <f t="shared" ref="L35" si="36">J35+K35</f>
        <v>1759</v>
      </c>
      <c r="N35" s="18">
        <f t="shared" ref="N35" si="37">L35+M35</f>
        <v>1759</v>
      </c>
      <c r="P35" s="18">
        <f t="shared" ref="P35" si="38">N35+O35</f>
        <v>1759</v>
      </c>
      <c r="Q35" s="19">
        <v>-930</v>
      </c>
      <c r="R35" s="18">
        <f t="shared" ref="R35" si="39">P35+Q35</f>
        <v>829</v>
      </c>
    </row>
    <row r="36" spans="1:18" ht="84" customHeight="1" x14ac:dyDescent="0.25">
      <c r="A36" s="6" t="s">
        <v>63</v>
      </c>
      <c r="B36" s="6" t="s">
        <v>64</v>
      </c>
      <c r="D36" s="18">
        <v>1604</v>
      </c>
      <c r="E36" s="19">
        <v>317</v>
      </c>
      <c r="F36" s="18">
        <f>D36+E36</f>
        <v>1921</v>
      </c>
      <c r="H36" s="18">
        <f>F36+G36</f>
        <v>1921</v>
      </c>
      <c r="J36" s="18">
        <f>H36+I36</f>
        <v>1921</v>
      </c>
      <c r="L36" s="18">
        <f>J36+K36</f>
        <v>1921</v>
      </c>
      <c r="N36" s="18">
        <f>L36+M36</f>
        <v>1921</v>
      </c>
      <c r="P36" s="18">
        <f>N36+O36</f>
        <v>1921</v>
      </c>
      <c r="R36" s="18">
        <f>P36+Q36</f>
        <v>1921</v>
      </c>
    </row>
    <row r="37" spans="1:18" s="31" customFormat="1" ht="29.25" customHeight="1" x14ac:dyDescent="0.25">
      <c r="A37" s="37" t="s">
        <v>65</v>
      </c>
      <c r="B37" s="37" t="s">
        <v>10</v>
      </c>
      <c r="D37" s="25">
        <f>D38+D39</f>
        <v>8</v>
      </c>
      <c r="E37" s="28"/>
      <c r="F37" s="25">
        <f>F38+F39</f>
        <v>308</v>
      </c>
      <c r="G37" s="28"/>
      <c r="H37" s="25">
        <f>H38+H39</f>
        <v>308</v>
      </c>
      <c r="I37" s="28"/>
      <c r="J37" s="25">
        <f>J38+J39</f>
        <v>308</v>
      </c>
      <c r="K37" s="28"/>
      <c r="L37" s="25">
        <f>L38+L39</f>
        <v>308</v>
      </c>
      <c r="M37" s="28"/>
      <c r="N37" s="25">
        <f>N38+N39</f>
        <v>308</v>
      </c>
      <c r="O37" s="28"/>
      <c r="P37" s="25">
        <f>P38+P39</f>
        <v>308</v>
      </c>
      <c r="Q37" s="28"/>
      <c r="R37" s="25">
        <f>R38+R39</f>
        <v>27</v>
      </c>
    </row>
    <row r="38" spans="1:18" ht="24" customHeight="1" x14ac:dyDescent="0.25">
      <c r="A38" s="6" t="s">
        <v>11</v>
      </c>
      <c r="B38" s="6" t="s">
        <v>12</v>
      </c>
      <c r="D38" s="17">
        <v>8</v>
      </c>
      <c r="E38" s="19">
        <v>300</v>
      </c>
      <c r="F38" s="18">
        <f>D38+E38</f>
        <v>308</v>
      </c>
      <c r="H38" s="18">
        <f>F38+G38</f>
        <v>308</v>
      </c>
      <c r="J38" s="18">
        <f>H38+I38</f>
        <v>308</v>
      </c>
      <c r="L38" s="18">
        <f>J38+K38</f>
        <v>308</v>
      </c>
      <c r="N38" s="18">
        <f>L38+M38</f>
        <v>308</v>
      </c>
      <c r="P38" s="18">
        <f>N38+O38</f>
        <v>308</v>
      </c>
      <c r="Q38" s="19">
        <v>-281</v>
      </c>
      <c r="R38" s="18">
        <f>P38+Q38</f>
        <v>27</v>
      </c>
    </row>
    <row r="39" spans="1:18" ht="24" hidden="1" customHeight="1" x14ac:dyDescent="0.25">
      <c r="A39" s="6" t="s">
        <v>71</v>
      </c>
      <c r="B39" s="6" t="s">
        <v>70</v>
      </c>
      <c r="D39" s="17">
        <v>0</v>
      </c>
      <c r="F39" s="18">
        <f>D39+E39</f>
        <v>0</v>
      </c>
      <c r="H39" s="18">
        <f>F39+G39</f>
        <v>0</v>
      </c>
      <c r="J39" s="18">
        <f>H39+I39</f>
        <v>0</v>
      </c>
      <c r="L39" s="18">
        <f>J39+K39</f>
        <v>0</v>
      </c>
      <c r="N39" s="18">
        <f>L39+M39</f>
        <v>0</v>
      </c>
      <c r="P39" s="18">
        <f>N39+O39</f>
        <v>0</v>
      </c>
      <c r="R39" s="18">
        <f>P39+Q39</f>
        <v>0</v>
      </c>
    </row>
    <row r="40" spans="1:18" s="31" customFormat="1" ht="30" customHeight="1" x14ac:dyDescent="0.2">
      <c r="A40" s="37" t="s">
        <v>24</v>
      </c>
      <c r="B40" s="37" t="s">
        <v>23</v>
      </c>
      <c r="D40" s="33">
        <f>D41</f>
        <v>276.60000000000002</v>
      </c>
      <c r="E40" s="32"/>
      <c r="F40" s="33">
        <f>F41</f>
        <v>276.60000000000002</v>
      </c>
      <c r="G40" s="32"/>
      <c r="H40" s="33">
        <f>H41</f>
        <v>276.60000000000002</v>
      </c>
      <c r="I40" s="32"/>
      <c r="J40" s="33">
        <f>J41</f>
        <v>1176.5999999999999</v>
      </c>
      <c r="K40" s="32"/>
      <c r="L40" s="33">
        <f>L41</f>
        <v>1176.5999999999999</v>
      </c>
      <c r="M40" s="32"/>
      <c r="N40" s="33">
        <f>N41</f>
        <v>2176.6</v>
      </c>
      <c r="O40" s="32"/>
      <c r="P40" s="33">
        <f>P41</f>
        <v>2248.4499999999998</v>
      </c>
      <c r="Q40" s="32"/>
      <c r="R40" s="33">
        <f>R41</f>
        <v>2348.4499999999998</v>
      </c>
    </row>
    <row r="41" spans="1:18" ht="48.75" customHeight="1" x14ac:dyDescent="0.25">
      <c r="A41" s="6" t="s">
        <v>43</v>
      </c>
      <c r="B41" s="6" t="s">
        <v>90</v>
      </c>
      <c r="D41" s="17">
        <v>276.60000000000002</v>
      </c>
      <c r="F41" s="17">
        <f t="shared" si="26"/>
        <v>276.60000000000002</v>
      </c>
      <c r="H41" s="17">
        <f t="shared" ref="H41" si="40">F41+G41</f>
        <v>276.60000000000002</v>
      </c>
      <c r="I41" s="19">
        <v>900</v>
      </c>
      <c r="J41" s="17">
        <f t="shared" ref="J41" si="41">H41+I41</f>
        <v>1176.5999999999999</v>
      </c>
      <c r="L41" s="17">
        <f t="shared" ref="L41" si="42">J41+K41</f>
        <v>1176.5999999999999</v>
      </c>
      <c r="M41" s="19">
        <f>1000</f>
        <v>1000</v>
      </c>
      <c r="N41" s="17">
        <f t="shared" ref="N41" si="43">L41+M41</f>
        <v>2176.6</v>
      </c>
      <c r="O41" s="19">
        <v>71.849999999999994</v>
      </c>
      <c r="P41" s="17">
        <f t="shared" ref="P41" si="44">N41+O41</f>
        <v>2248.4499999999998</v>
      </c>
      <c r="Q41" s="19">
        <v>100</v>
      </c>
      <c r="R41" s="17">
        <f t="shared" ref="R41" si="45">P41+Q41</f>
        <v>2348.4499999999998</v>
      </c>
    </row>
    <row r="42" spans="1:18" s="31" customFormat="1" ht="45" customHeight="1" x14ac:dyDescent="0.2">
      <c r="A42" s="37" t="s">
        <v>28</v>
      </c>
      <c r="B42" s="37" t="s">
        <v>27</v>
      </c>
      <c r="D42" s="33">
        <f>D43+D44</f>
        <v>32030.3</v>
      </c>
      <c r="E42" s="32"/>
      <c r="F42" s="33">
        <f>F43+F44</f>
        <v>32030.3</v>
      </c>
      <c r="G42" s="32"/>
      <c r="H42" s="33">
        <f>H43+H44</f>
        <v>32030.3</v>
      </c>
      <c r="I42" s="32"/>
      <c r="J42" s="33">
        <f>J43+J44</f>
        <v>43283.3</v>
      </c>
      <c r="K42" s="32"/>
      <c r="L42" s="33">
        <f>L43+L44</f>
        <v>43283.3</v>
      </c>
      <c r="M42" s="32"/>
      <c r="N42" s="33">
        <f>N43+N44</f>
        <v>43283.3</v>
      </c>
      <c r="O42" s="32"/>
      <c r="P42" s="33">
        <f>P43+P44</f>
        <v>41031.300000000003</v>
      </c>
      <c r="Q42" s="32"/>
      <c r="R42" s="33">
        <f>R43+R44</f>
        <v>45861.3</v>
      </c>
    </row>
    <row r="43" spans="1:18" ht="99" customHeight="1" x14ac:dyDescent="0.25">
      <c r="A43" s="6" t="s">
        <v>80</v>
      </c>
      <c r="B43" s="6" t="s">
        <v>81</v>
      </c>
      <c r="D43" s="17">
        <v>278.3</v>
      </c>
      <c r="F43" s="17">
        <f t="shared" si="26"/>
        <v>278.3</v>
      </c>
      <c r="H43" s="17">
        <f t="shared" ref="H43" si="46">F43+G43</f>
        <v>278.3</v>
      </c>
      <c r="I43" s="19">
        <f>25752+11253</f>
        <v>37005</v>
      </c>
      <c r="J43" s="17">
        <f t="shared" ref="J43" si="47">H43+I43</f>
        <v>37283.300000000003</v>
      </c>
      <c r="L43" s="17">
        <f t="shared" ref="L43" si="48">J43+K43</f>
        <v>37283.300000000003</v>
      </c>
      <c r="N43" s="17">
        <f t="shared" ref="N43" si="49">L43+M43</f>
        <v>37283.300000000003</v>
      </c>
      <c r="O43" s="64">
        <v>-2252</v>
      </c>
      <c r="P43" s="17">
        <f t="shared" ref="P43" si="50">N43+O43</f>
        <v>35031.300000000003</v>
      </c>
      <c r="Q43" s="64"/>
      <c r="R43" s="17">
        <f t="shared" ref="R43" si="51">P43+Q43</f>
        <v>35031.300000000003</v>
      </c>
    </row>
    <row r="44" spans="1:18" ht="62.25" customHeight="1" x14ac:dyDescent="0.25">
      <c r="A44" s="6" t="s">
        <v>67</v>
      </c>
      <c r="B44" s="6" t="s">
        <v>66</v>
      </c>
      <c r="D44" s="17">
        <f>46000-14248</f>
        <v>31752</v>
      </c>
      <c r="F44" s="17">
        <f>D44+E44</f>
        <v>31752</v>
      </c>
      <c r="H44" s="17">
        <f>F44+G44</f>
        <v>31752</v>
      </c>
      <c r="I44" s="19">
        <v>-25752</v>
      </c>
      <c r="J44" s="17">
        <f>H44+I44</f>
        <v>6000</v>
      </c>
      <c r="L44" s="17">
        <f>J44+K44</f>
        <v>6000</v>
      </c>
      <c r="N44" s="17">
        <f>L44+M44</f>
        <v>6000</v>
      </c>
      <c r="O44" s="64"/>
      <c r="P44" s="17">
        <f>N44+O44</f>
        <v>6000</v>
      </c>
      <c r="Q44" s="64">
        <v>4830</v>
      </c>
      <c r="R44" s="17">
        <f>P44+Q44</f>
        <v>10830</v>
      </c>
    </row>
    <row r="45" spans="1:18" hidden="1" x14ac:dyDescent="0.25">
      <c r="A45" s="37" t="s">
        <v>72</v>
      </c>
      <c r="B45" s="35" t="s">
        <v>73</v>
      </c>
      <c r="D45" s="17"/>
      <c r="F45" s="25">
        <f t="shared" si="26"/>
        <v>0</v>
      </c>
      <c r="H45" s="25">
        <f t="shared" ref="H45:H46" si="52">F45+G45</f>
        <v>0</v>
      </c>
      <c r="J45" s="25">
        <f t="shared" ref="J45:J46" si="53">H45+I45</f>
        <v>0</v>
      </c>
      <c r="L45" s="25">
        <f t="shared" ref="L45:L46" si="54">J45+K45</f>
        <v>0</v>
      </c>
      <c r="N45" s="25">
        <f t="shared" ref="N45:N46" si="55">L45+M45</f>
        <v>0</v>
      </c>
      <c r="O45" s="64"/>
      <c r="P45" s="25">
        <f t="shared" ref="P45:P46" si="56">N45+O45</f>
        <v>0</v>
      </c>
      <c r="Q45" s="64"/>
      <c r="R45" s="25">
        <f t="shared" ref="R45:R46" si="57">P45+Q45</f>
        <v>0</v>
      </c>
    </row>
    <row r="46" spans="1:18" s="31" customFormat="1" ht="18.75" customHeight="1" x14ac:dyDescent="0.2">
      <c r="A46" s="37" t="s">
        <v>13</v>
      </c>
      <c r="B46" s="37" t="s">
        <v>14</v>
      </c>
      <c r="D46" s="33">
        <v>4000</v>
      </c>
      <c r="E46" s="32"/>
      <c r="F46" s="33">
        <f t="shared" si="26"/>
        <v>4000</v>
      </c>
      <c r="G46" s="32"/>
      <c r="H46" s="33">
        <f t="shared" si="52"/>
        <v>4000</v>
      </c>
      <c r="I46" s="32"/>
      <c r="J46" s="33">
        <f t="shared" si="53"/>
        <v>4000</v>
      </c>
      <c r="K46" s="32"/>
      <c r="L46" s="33">
        <f t="shared" si="54"/>
        <v>4000</v>
      </c>
      <c r="M46" s="32"/>
      <c r="N46" s="33">
        <f t="shared" si="55"/>
        <v>4000</v>
      </c>
      <c r="O46" s="65">
        <v>1931.8</v>
      </c>
      <c r="P46" s="33">
        <f t="shared" si="56"/>
        <v>5931.8</v>
      </c>
      <c r="Q46" s="65"/>
      <c r="R46" s="33">
        <f t="shared" si="57"/>
        <v>5931.8</v>
      </c>
    </row>
    <row r="47" spans="1:18" s="31" customFormat="1" ht="19.5" customHeight="1" x14ac:dyDescent="0.2">
      <c r="A47" s="37" t="s">
        <v>15</v>
      </c>
      <c r="B47" s="37" t="s">
        <v>68</v>
      </c>
      <c r="D47" s="33">
        <f>6100+242.1+104844.67</f>
        <v>111186.77</v>
      </c>
      <c r="E47" s="32">
        <v>33115.599999999999</v>
      </c>
      <c r="F47" s="33">
        <f>D47+E47</f>
        <v>144302.37</v>
      </c>
      <c r="G47" s="32"/>
      <c r="H47" s="33">
        <f>F47+G47</f>
        <v>144302.37</v>
      </c>
      <c r="I47" s="32"/>
      <c r="J47" s="33">
        <f>H47+I47</f>
        <v>144302.37</v>
      </c>
      <c r="K47" s="32"/>
      <c r="L47" s="33">
        <f>J47+K47</f>
        <v>144302.37</v>
      </c>
      <c r="M47" s="32">
        <f>-92004.1+375.05-948.16</f>
        <v>-92577.21</v>
      </c>
      <c r="N47" s="33">
        <f>L47+M47</f>
        <v>51725.159999999989</v>
      </c>
      <c r="O47" s="65">
        <f>-11086.81-273.25+8+1207.46</f>
        <v>-10144.599999999999</v>
      </c>
      <c r="P47" s="33">
        <f>N47+O47</f>
        <v>41580.55999999999</v>
      </c>
      <c r="Q47" s="65">
        <v>-12560</v>
      </c>
      <c r="R47" s="33">
        <f>P47+Q47</f>
        <v>29020.55999999999</v>
      </c>
    </row>
    <row r="48" spans="1:18" ht="21" customHeight="1" x14ac:dyDescent="0.25">
      <c r="A48" s="6"/>
      <c r="B48" s="7" t="s">
        <v>16</v>
      </c>
      <c r="D48" s="25">
        <f>D25+D9</f>
        <v>566657.87</v>
      </c>
      <c r="E48" s="19">
        <f>SUM(E10:E47)</f>
        <v>48804.6</v>
      </c>
      <c r="F48" s="25">
        <f>F25+F9</f>
        <v>615462.47</v>
      </c>
      <c r="G48" s="19">
        <f>SUM(G10:G47)</f>
        <v>5884.34</v>
      </c>
      <c r="H48" s="25">
        <f>H25+H9</f>
        <v>621346.81000000006</v>
      </c>
      <c r="I48" s="19">
        <f>SUM(I10:I47)</f>
        <v>14927.900000000001</v>
      </c>
      <c r="J48" s="25">
        <f>J25+J9</f>
        <v>636274.71000000008</v>
      </c>
      <c r="K48" s="19">
        <f>SUM(K10:K47)</f>
        <v>27996.35</v>
      </c>
      <c r="L48" s="25">
        <f>L25+L9</f>
        <v>664271.06000000006</v>
      </c>
      <c r="M48" s="19">
        <f>SUM(M10:M47)</f>
        <v>24028.689999999988</v>
      </c>
      <c r="N48" s="25">
        <f>N25+N9</f>
        <v>688299.75</v>
      </c>
      <c r="O48" s="19">
        <f>SUM(O10:O47)</f>
        <v>13258.130000000001</v>
      </c>
      <c r="P48" s="25">
        <f>P25+P9</f>
        <v>701557.87999999989</v>
      </c>
      <c r="Q48" s="19">
        <f>SUM(Q10:Q47)</f>
        <v>9543.7999999999993</v>
      </c>
      <c r="R48" s="25">
        <f>R25+R9</f>
        <v>711101.67999999993</v>
      </c>
    </row>
    <row r="49" spans="1:2" hidden="1" x14ac:dyDescent="0.25">
      <c r="A49" s="4" t="s">
        <v>17</v>
      </c>
      <c r="B49" s="5" t="s">
        <v>18</v>
      </c>
    </row>
    <row r="50" spans="1:2" ht="31.5" hidden="1" x14ac:dyDescent="0.25">
      <c r="A50" s="4" t="s">
        <v>19</v>
      </c>
      <c r="B50" s="6" t="s">
        <v>20</v>
      </c>
    </row>
    <row r="51" spans="1:2" ht="21" hidden="1" customHeight="1" x14ac:dyDescent="0.25">
      <c r="A51" s="4"/>
      <c r="B51" s="8" t="s">
        <v>21</v>
      </c>
    </row>
  </sheetData>
  <mergeCells count="6">
    <mergeCell ref="A6:R6"/>
    <mergeCell ref="A1:R1"/>
    <mergeCell ref="A2:R2"/>
    <mergeCell ref="A3:R3"/>
    <mergeCell ref="A4:R4"/>
    <mergeCell ref="A5:R5"/>
  </mergeCells>
  <pageMargins left="0.70866141732283472" right="0.19685039370078741" top="0.55118110236220474" bottom="7.874015748031496E-2" header="0.11811023622047245" footer="0.11811023622047245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2022-12-07T13:00:06Z</dcterms:modified>
</cp:coreProperties>
</file>