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3DEF3AD3-2155-42DA-9C74-CAE89F7D050B}" xr6:coauthVersionLast="47" xr6:coauthVersionMax="47" xr10:uidLastSave="{00000000-0000-0000-0000-000000000000}"/>
  <bookViews>
    <workbookView xWindow="-120" yWindow="-120" windowWidth="28095" windowHeight="16440" tabRatio="879" xr2:uid="{00000000-000D-0000-FFFF-FFFF00000000}"/>
  </bookViews>
  <sheets>
    <sheet name="прил.2 (безвоз)" sheetId="2" r:id="rId1"/>
  </sheets>
  <definedNames>
    <definedName name="_xlnm.Print_Titles" localSheetId="0">'прил.2 (безвоз)'!$8:$8</definedName>
  </definedNames>
  <calcPr calcId="181029" calcOnSave="0"/>
</workbook>
</file>

<file path=xl/calcChain.xml><?xml version="1.0" encoding="utf-8"?>
<calcChain xmlns="http://schemas.openxmlformats.org/spreadsheetml/2006/main">
  <c r="P71" i="2" l="1"/>
  <c r="P14" i="2" l="1"/>
  <c r="Q33" i="2"/>
  <c r="Q68" i="2"/>
  <c r="Q56" i="2"/>
  <c r="Q55" i="2"/>
  <c r="Q49" i="2"/>
  <c r="Q37" i="2"/>
  <c r="Q36" i="2"/>
  <c r="Q35" i="2"/>
  <c r="N71" i="2"/>
  <c r="O51" i="2"/>
  <c r="Q51" i="2" s="1"/>
  <c r="M56" i="2"/>
  <c r="O56" i="2" s="1"/>
  <c r="M55" i="2"/>
  <c r="O55" i="2" s="1"/>
  <c r="L71" i="2"/>
  <c r="I53" i="2"/>
  <c r="K53" i="2" s="1"/>
  <c r="M53" i="2" s="1"/>
  <c r="O53" i="2" s="1"/>
  <c r="Q53" i="2" s="1"/>
  <c r="K54" i="2"/>
  <c r="M54" i="2" s="1"/>
  <c r="O54" i="2" s="1"/>
  <c r="Q54" i="2" s="1"/>
  <c r="H59" i="2"/>
  <c r="H71" i="2" s="1"/>
  <c r="I52" i="2"/>
  <c r="K52" i="2" s="1"/>
  <c r="M52" i="2" s="1"/>
  <c r="O52" i="2" s="1"/>
  <c r="Q52" i="2" s="1"/>
  <c r="G51" i="2"/>
  <c r="I51" i="2" s="1"/>
  <c r="K51" i="2" s="1"/>
  <c r="M51" i="2" s="1"/>
  <c r="G50" i="2"/>
  <c r="I50" i="2" s="1"/>
  <c r="K50" i="2" s="1"/>
  <c r="M50" i="2" s="1"/>
  <c r="O50" i="2" s="1"/>
  <c r="Q50" i="2" s="1"/>
  <c r="F71" i="2"/>
  <c r="D69" i="2"/>
  <c r="E69" i="2" s="1"/>
  <c r="G69" i="2" s="1"/>
  <c r="I69" i="2" s="1"/>
  <c r="K69" i="2" s="1"/>
  <c r="M69" i="2" s="1"/>
  <c r="O69" i="2" s="1"/>
  <c r="Q69" i="2" s="1"/>
  <c r="E49" i="2"/>
  <c r="G49" i="2" s="1"/>
  <c r="I49" i="2" s="1"/>
  <c r="K49" i="2" s="1"/>
  <c r="M49" i="2" s="1"/>
  <c r="O49" i="2" s="1"/>
  <c r="E68" i="2"/>
  <c r="G68" i="2" s="1"/>
  <c r="I68" i="2" s="1"/>
  <c r="K68" i="2" s="1"/>
  <c r="M68" i="2" s="1"/>
  <c r="O68" i="2" s="1"/>
  <c r="C66" i="2"/>
  <c r="E67" i="2"/>
  <c r="G67" i="2" s="1"/>
  <c r="I67" i="2" s="1"/>
  <c r="K67" i="2" s="1"/>
  <c r="M67" i="2" s="1"/>
  <c r="O67" i="2" s="1"/>
  <c r="Q67" i="2" s="1"/>
  <c r="E39" i="2"/>
  <c r="G39" i="2" s="1"/>
  <c r="I39" i="2" s="1"/>
  <c r="K39" i="2" s="1"/>
  <c r="M39" i="2" s="1"/>
  <c r="O39" i="2" s="1"/>
  <c r="Q39" i="2" s="1"/>
  <c r="E38" i="2"/>
  <c r="G38" i="2" s="1"/>
  <c r="I38" i="2" s="1"/>
  <c r="K38" i="2" s="1"/>
  <c r="M38" i="2" s="1"/>
  <c r="O38" i="2" s="1"/>
  <c r="Q38" i="2" s="1"/>
  <c r="E36" i="2"/>
  <c r="G36" i="2" s="1"/>
  <c r="I36" i="2" s="1"/>
  <c r="K36" i="2" s="1"/>
  <c r="M36" i="2" s="1"/>
  <c r="O36" i="2" s="1"/>
  <c r="C16" i="2"/>
  <c r="C17" i="2"/>
  <c r="C14" i="2"/>
  <c r="C48" i="2"/>
  <c r="C42" i="2"/>
  <c r="C37" i="2"/>
  <c r="E37" i="2" s="1"/>
  <c r="G37" i="2" s="1"/>
  <c r="I37" i="2" s="1"/>
  <c r="K37" i="2" s="1"/>
  <c r="M37" i="2" s="1"/>
  <c r="O37" i="2" s="1"/>
  <c r="C35" i="2"/>
  <c r="E35" i="2" s="1"/>
  <c r="G35" i="2" s="1"/>
  <c r="I35" i="2" s="1"/>
  <c r="K35" i="2" s="1"/>
  <c r="M35" i="2" s="1"/>
  <c r="O35" i="2" s="1"/>
  <c r="C57" i="2"/>
  <c r="Q66" i="2" l="1"/>
  <c r="Q65" i="2" s="1"/>
  <c r="O66" i="2"/>
  <c r="O65" i="2" s="1"/>
  <c r="M66" i="2"/>
  <c r="M65" i="2" s="1"/>
  <c r="K66" i="2"/>
  <c r="K65" i="2" s="1"/>
  <c r="J71" i="2"/>
  <c r="I66" i="2"/>
  <c r="I65" i="2" s="1"/>
  <c r="G66" i="2"/>
  <c r="G65" i="2" s="1"/>
  <c r="C32" i="2"/>
  <c r="E66" i="2"/>
  <c r="E65" i="2" s="1"/>
  <c r="E20" i="2"/>
  <c r="G20" i="2" s="1"/>
  <c r="I20" i="2" s="1"/>
  <c r="K20" i="2" s="1"/>
  <c r="M20" i="2" s="1"/>
  <c r="O20" i="2" s="1"/>
  <c r="Q20" i="2" s="1"/>
  <c r="E47" i="2"/>
  <c r="G47" i="2" s="1"/>
  <c r="I47" i="2" s="1"/>
  <c r="K47" i="2" s="1"/>
  <c r="M47" i="2" s="1"/>
  <c r="O47" i="2" s="1"/>
  <c r="Q47" i="2" s="1"/>
  <c r="E46" i="2"/>
  <c r="G46" i="2" s="1"/>
  <c r="I46" i="2" s="1"/>
  <c r="K46" i="2" s="1"/>
  <c r="M46" i="2" s="1"/>
  <c r="O46" i="2" s="1"/>
  <c r="Q46" i="2" s="1"/>
  <c r="E30" i="2" l="1"/>
  <c r="G30" i="2" s="1"/>
  <c r="I30" i="2" s="1"/>
  <c r="K30" i="2" s="1"/>
  <c r="M30" i="2" s="1"/>
  <c r="O30" i="2" s="1"/>
  <c r="Q30" i="2" s="1"/>
  <c r="E40" i="2" l="1"/>
  <c r="G40" i="2" s="1"/>
  <c r="I40" i="2" s="1"/>
  <c r="K40" i="2" s="1"/>
  <c r="M40" i="2" s="1"/>
  <c r="O40" i="2" s="1"/>
  <c r="Q40" i="2" s="1"/>
  <c r="E21" i="2"/>
  <c r="G21" i="2" s="1"/>
  <c r="I21" i="2" s="1"/>
  <c r="K21" i="2" s="1"/>
  <c r="M21" i="2" s="1"/>
  <c r="O21" i="2" s="1"/>
  <c r="Q21" i="2" s="1"/>
  <c r="E14" i="2"/>
  <c r="G14" i="2" s="1"/>
  <c r="I14" i="2" s="1"/>
  <c r="K14" i="2" s="1"/>
  <c r="M14" i="2" s="1"/>
  <c r="O14" i="2" s="1"/>
  <c r="Q14" i="2" s="1"/>
  <c r="E15" i="2"/>
  <c r="G15" i="2" s="1"/>
  <c r="I15" i="2" s="1"/>
  <c r="K15" i="2" s="1"/>
  <c r="M15" i="2" s="1"/>
  <c r="O15" i="2" s="1"/>
  <c r="Q15" i="2" s="1"/>
  <c r="E16" i="2"/>
  <c r="G16" i="2" s="1"/>
  <c r="I16" i="2" s="1"/>
  <c r="K16" i="2" s="1"/>
  <c r="M16" i="2" s="1"/>
  <c r="O16" i="2" s="1"/>
  <c r="Q16" i="2" s="1"/>
  <c r="E17" i="2"/>
  <c r="G17" i="2" s="1"/>
  <c r="I17" i="2" s="1"/>
  <c r="K17" i="2" s="1"/>
  <c r="M17" i="2" s="1"/>
  <c r="O17" i="2" s="1"/>
  <c r="Q17" i="2" s="1"/>
  <c r="E18" i="2"/>
  <c r="G18" i="2" s="1"/>
  <c r="I18" i="2" s="1"/>
  <c r="K18" i="2" s="1"/>
  <c r="M18" i="2" s="1"/>
  <c r="O18" i="2" s="1"/>
  <c r="Q18" i="2" s="1"/>
  <c r="E19" i="2"/>
  <c r="G19" i="2" s="1"/>
  <c r="I19" i="2" s="1"/>
  <c r="K19" i="2" s="1"/>
  <c r="M19" i="2" s="1"/>
  <c r="O19" i="2" s="1"/>
  <c r="Q19" i="2" s="1"/>
  <c r="E22" i="2"/>
  <c r="G22" i="2" s="1"/>
  <c r="I22" i="2" s="1"/>
  <c r="K22" i="2" s="1"/>
  <c r="M22" i="2" s="1"/>
  <c r="O22" i="2" s="1"/>
  <c r="Q22" i="2" s="1"/>
  <c r="E23" i="2"/>
  <c r="G23" i="2" s="1"/>
  <c r="I23" i="2" s="1"/>
  <c r="K23" i="2" s="1"/>
  <c r="M23" i="2" s="1"/>
  <c r="O23" i="2" s="1"/>
  <c r="Q23" i="2" s="1"/>
  <c r="E24" i="2"/>
  <c r="G24" i="2" s="1"/>
  <c r="I24" i="2" s="1"/>
  <c r="K24" i="2" s="1"/>
  <c r="M24" i="2" s="1"/>
  <c r="O24" i="2" s="1"/>
  <c r="Q24" i="2" s="1"/>
  <c r="E26" i="2"/>
  <c r="G26" i="2" s="1"/>
  <c r="I26" i="2" s="1"/>
  <c r="K26" i="2" s="1"/>
  <c r="M26" i="2" s="1"/>
  <c r="O26" i="2" s="1"/>
  <c r="Q26" i="2" s="1"/>
  <c r="E27" i="2"/>
  <c r="G27" i="2" s="1"/>
  <c r="I27" i="2" s="1"/>
  <c r="K27" i="2" s="1"/>
  <c r="M27" i="2" s="1"/>
  <c r="O27" i="2" s="1"/>
  <c r="Q27" i="2" s="1"/>
  <c r="E28" i="2"/>
  <c r="G28" i="2" s="1"/>
  <c r="I28" i="2" s="1"/>
  <c r="K28" i="2" s="1"/>
  <c r="M28" i="2" s="1"/>
  <c r="O28" i="2" s="1"/>
  <c r="Q28" i="2" s="1"/>
  <c r="E29" i="2"/>
  <c r="G29" i="2" s="1"/>
  <c r="I29" i="2" s="1"/>
  <c r="K29" i="2" s="1"/>
  <c r="M29" i="2" s="1"/>
  <c r="O29" i="2" s="1"/>
  <c r="Q29" i="2" s="1"/>
  <c r="C13" i="2" l="1"/>
  <c r="C65" i="2"/>
  <c r="E64" i="2"/>
  <c r="G64" i="2" s="1"/>
  <c r="I64" i="2" s="1"/>
  <c r="K64" i="2" s="1"/>
  <c r="M64" i="2" s="1"/>
  <c r="O64" i="2" s="1"/>
  <c r="Q64" i="2" s="1"/>
  <c r="E63" i="2"/>
  <c r="G63" i="2" s="1"/>
  <c r="I63" i="2" s="1"/>
  <c r="K63" i="2" s="1"/>
  <c r="M63" i="2" s="1"/>
  <c r="O63" i="2" s="1"/>
  <c r="Q63" i="2" s="1"/>
  <c r="E62" i="2"/>
  <c r="G62" i="2" s="1"/>
  <c r="I62" i="2" s="1"/>
  <c r="K62" i="2" s="1"/>
  <c r="M62" i="2" s="1"/>
  <c r="O62" i="2" s="1"/>
  <c r="Q62" i="2" s="1"/>
  <c r="E61" i="2"/>
  <c r="G61" i="2" s="1"/>
  <c r="I61" i="2" s="1"/>
  <c r="K61" i="2" s="1"/>
  <c r="M61" i="2" s="1"/>
  <c r="O61" i="2" s="1"/>
  <c r="Q61" i="2" s="1"/>
  <c r="E60" i="2"/>
  <c r="G60" i="2" s="1"/>
  <c r="I60" i="2" s="1"/>
  <c r="K60" i="2" s="1"/>
  <c r="M60" i="2" s="1"/>
  <c r="O60" i="2" s="1"/>
  <c r="Q60" i="2" s="1"/>
  <c r="E59" i="2"/>
  <c r="G59" i="2" s="1"/>
  <c r="I59" i="2" s="1"/>
  <c r="K59" i="2" s="1"/>
  <c r="M59" i="2" s="1"/>
  <c r="O59" i="2" s="1"/>
  <c r="Q59" i="2" s="1"/>
  <c r="E58" i="2"/>
  <c r="G58" i="2" s="1"/>
  <c r="I58" i="2" s="1"/>
  <c r="E57" i="2"/>
  <c r="G57" i="2" s="1"/>
  <c r="E48" i="2"/>
  <c r="G48" i="2" s="1"/>
  <c r="I48" i="2" s="1"/>
  <c r="K48" i="2" s="1"/>
  <c r="M48" i="2" s="1"/>
  <c r="O48" i="2" s="1"/>
  <c r="Q48" i="2" s="1"/>
  <c r="E45" i="2"/>
  <c r="G45" i="2" s="1"/>
  <c r="I45" i="2" s="1"/>
  <c r="K45" i="2" s="1"/>
  <c r="M45" i="2" s="1"/>
  <c r="O45" i="2" s="1"/>
  <c r="Q45" i="2" s="1"/>
  <c r="E44" i="2"/>
  <c r="G44" i="2" s="1"/>
  <c r="I44" i="2" s="1"/>
  <c r="K44" i="2" s="1"/>
  <c r="M44" i="2" s="1"/>
  <c r="O44" i="2" s="1"/>
  <c r="Q44" i="2" s="1"/>
  <c r="Q32" i="2" s="1"/>
  <c r="E43" i="2"/>
  <c r="G43" i="2" s="1"/>
  <c r="I43" i="2" s="1"/>
  <c r="K43" i="2" s="1"/>
  <c r="M43" i="2" s="1"/>
  <c r="O43" i="2" s="1"/>
  <c r="Q43" i="2" s="1"/>
  <c r="E42" i="2"/>
  <c r="G42" i="2" s="1"/>
  <c r="I42" i="2" s="1"/>
  <c r="K42" i="2" s="1"/>
  <c r="M42" i="2" s="1"/>
  <c r="O42" i="2" s="1"/>
  <c r="Q42" i="2" s="1"/>
  <c r="E41" i="2"/>
  <c r="G41" i="2" s="1"/>
  <c r="I41" i="2" s="1"/>
  <c r="K41" i="2" s="1"/>
  <c r="M41" i="2" s="1"/>
  <c r="O41" i="2" s="1"/>
  <c r="Q41" i="2" s="1"/>
  <c r="E34" i="2"/>
  <c r="G34" i="2" s="1"/>
  <c r="E31" i="2"/>
  <c r="G31" i="2" s="1"/>
  <c r="I31" i="2" s="1"/>
  <c r="K31" i="2" s="1"/>
  <c r="M31" i="2" s="1"/>
  <c r="O31" i="2" s="1"/>
  <c r="Q31" i="2" s="1"/>
  <c r="E25" i="2"/>
  <c r="G25" i="2" s="1"/>
  <c r="E12" i="2"/>
  <c r="G12" i="2" s="1"/>
  <c r="C11" i="2"/>
  <c r="I57" i="2" l="1"/>
  <c r="K58" i="2"/>
  <c r="G32" i="2"/>
  <c r="I34" i="2"/>
  <c r="G11" i="2"/>
  <c r="I12" i="2"/>
  <c r="G13" i="2"/>
  <c r="I25" i="2"/>
  <c r="E32" i="2"/>
  <c r="C10" i="2"/>
  <c r="C9" i="2" s="1"/>
  <c r="C71" i="2"/>
  <c r="E11" i="2"/>
  <c r="D71" i="2"/>
  <c r="E13" i="2"/>
  <c r="K57" i="2" l="1"/>
  <c r="M58" i="2"/>
  <c r="I32" i="2"/>
  <c r="K34" i="2"/>
  <c r="I13" i="2"/>
  <c r="K25" i="2"/>
  <c r="G71" i="2"/>
  <c r="I11" i="2"/>
  <c r="K12" i="2"/>
  <c r="G10" i="2"/>
  <c r="G9" i="2" s="1"/>
  <c r="E71" i="2"/>
  <c r="E10" i="2"/>
  <c r="E9" i="2" s="1"/>
  <c r="M57" i="2" l="1"/>
  <c r="O58" i="2"/>
  <c r="K32" i="2"/>
  <c r="M34" i="2"/>
  <c r="K11" i="2"/>
  <c r="M12" i="2"/>
  <c r="K13" i="2"/>
  <c r="M25" i="2"/>
  <c r="I10" i="2"/>
  <c r="I9" i="2" s="1"/>
  <c r="I71" i="2"/>
  <c r="O57" i="2" l="1"/>
  <c r="Q58" i="2"/>
  <c r="Q57" i="2" s="1"/>
  <c r="K71" i="2"/>
  <c r="M11" i="2"/>
  <c r="O12" i="2"/>
  <c r="M32" i="2"/>
  <c r="O34" i="2"/>
  <c r="M13" i="2"/>
  <c r="O25" i="2"/>
  <c r="K10" i="2"/>
  <c r="K9" i="2" s="1"/>
  <c r="O11" i="2" l="1"/>
  <c r="Q12" i="2"/>
  <c r="Q11" i="2" s="1"/>
  <c r="O13" i="2"/>
  <c r="Q25" i="2"/>
  <c r="Q13" i="2" s="1"/>
  <c r="Q71" i="2" s="1"/>
  <c r="M10" i="2"/>
  <c r="M9" i="2" s="1"/>
  <c r="O32" i="2"/>
  <c r="O71" i="2" s="1"/>
  <c r="Q34" i="2"/>
  <c r="M71" i="2"/>
  <c r="O10" i="2" l="1"/>
  <c r="O9" i="2" s="1"/>
  <c r="Q10" i="2"/>
  <c r="Q9" i="2" s="1"/>
</calcChain>
</file>

<file path=xl/sharedStrings.xml><?xml version="1.0" encoding="utf-8"?>
<sst xmlns="http://schemas.openxmlformats.org/spreadsheetml/2006/main" count="135" uniqueCount="91">
  <si>
    <t>(тыс. рублей)</t>
  </si>
  <si>
    <t>Сумма</t>
  </si>
  <si>
    <t>Код бюджетной классификации</t>
  </si>
  <si>
    <t>ВСЕГО:</t>
  </si>
  <si>
    <t>поправки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</si>
  <si>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</si>
  <si>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</si>
  <si>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</si>
  <si>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</si>
  <si>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</si>
  <si>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</si>
  <si>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</si>
  <si>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</si>
  <si>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</si>
  <si>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</si>
  <si>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</si>
  <si>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</si>
  <si>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</si>
  <si>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</si>
  <si>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</si>
  <si>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>Субсидии на обеспечение бесплатной перевозки обучающихся к муниципальным общеобразовательным учреждениям 0223971010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</si>
  <si>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</si>
  <si>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</si>
  <si>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</si>
  <si>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</si>
  <si>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</si>
  <si>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</si>
  <si>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</si>
  <si>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0347070130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</si>
  <si>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</si>
  <si>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</si>
  <si>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</si>
  <si>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</si>
  <si>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</si>
  <si>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</si>
  <si>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>Субвенции на проведение Всероссийской переписи населения 2020 года (9990054690)</t>
  </si>
  <si>
    <t xml:space="preserve">к решению окружного Совета депутатов  </t>
  </si>
  <si>
    <t>МО "Светлогорский городской округ"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</si>
  <si>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0223971160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</si>
  <si>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0223871130</t>
  </si>
  <si>
    <t>Безвозмездные поступления в  бюджет муниципального образования «Светлогорский городского округа» в 2022 году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</si>
  <si>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 0210771360</t>
  </si>
  <si>
    <t>Субсидии на софинансирование расходов, возникающих при реализации персонифицированного финансирования дополнительного образования детей 0210771370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</si>
  <si>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021E254910</t>
  </si>
  <si>
    <t>Государственная поддержка отрасли культуры 04202R5190</t>
  </si>
  <si>
    <t>Субсидии на реализацию мероприятий по обеспечению жильем молодых семей 06102R4970</t>
  </si>
  <si>
    <t>Субсидии на обеспечение мероприятий по организации теплоснабжения, водоснабжения, водоотведения 0620171040</t>
  </si>
  <si>
    <t>Субсидии на обеспечение мероприятий по организации теплоснабжения, водоснабжения, водоотведения 0620371040</t>
  </si>
  <si>
    <t>Субсидии на благоустройство дворовых территорий в рамках реализации муниципальных программ формирования современной городской среды 0630171070</t>
  </si>
  <si>
    <t>Субсидии на содержание морских пляжей в границах муниципальных образований Калининградской области 1220171380</t>
  </si>
  <si>
    <t>Субсидии на поддержку муниципальных газет 1380571250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</si>
  <si>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02103R3040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</si>
  <si>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 0320270150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</si>
  <si>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</si>
  <si>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</si>
  <si>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</si>
  <si>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</si>
  <si>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</si>
  <si>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</si>
  <si>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"Реконструкция Лиственничного парка" (7-44001)</t>
  </si>
  <si>
    <t>Субсидии на решение вопросов местного значения в сфере жилищно-коммунального хозяйства 0610471120</t>
  </si>
  <si>
    <t xml:space="preserve">Сумма </t>
  </si>
  <si>
    <t>Реконструкция МАОУ СОШ № 1 в городе Светлогорске, Калининградской области</t>
  </si>
  <si>
    <t>356 2 02 20077 04 0000 150</t>
  </si>
  <si>
    <t>Субсидии на осуществление капитальных вложений в объекты муниципальной собственности (реконструкция котельной, расположенной в пос. Зори, г. Светлогорск Калининградской области)</t>
  </si>
  <si>
    <t>Субсидии на осуществление капитальных вложений в объекты муниципальной собственности (реконструкция РТС "Светлогорская", расположенной в г. Светлогорске Калининградской области)</t>
  </si>
  <si>
    <t>356 2 02 29999 04 0000 150</t>
  </si>
  <si>
    <t>356 2 02 30024 04 0000 150</t>
  </si>
  <si>
    <t>356 2 02 30027 04 0000 150</t>
  </si>
  <si>
    <t xml:space="preserve"> 356 2 02 30024 04 0000 150</t>
  </si>
  <si>
    <t>356 2 02 35118 04 0000 150</t>
  </si>
  <si>
    <t>356 2 02 35930 04 0000 150</t>
  </si>
  <si>
    <t>356 2 02 35120 04 0000 150</t>
  </si>
  <si>
    <t>356 202 49999 04 0000 150</t>
  </si>
  <si>
    <t>Единовременные денежные выплаты за счет резервного фонда Правительства Калининградской области</t>
  </si>
  <si>
    <t>Резервный фонд Правительства Калининградской области</t>
  </si>
  <si>
    <t>356 2 02 19999 04 0000 150</t>
  </si>
  <si>
    <t>Прочие дотации</t>
  </si>
  <si>
    <t>Субсидии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</si>
  <si>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Субсидия на капитальный ремонт и устройство спортивных объектов муниципальной собственности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</si>
  <si>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 034270120</t>
  </si>
  <si>
    <t>356 2 02 25497 04 0000 150</t>
  </si>
  <si>
    <t xml:space="preserve">Оснащение геральдической символикой Калининградской области государственных и муниципальных общеобразовательных организаций Калининградской области за счет средств резервного фонда Правительства Калининградской </t>
  </si>
  <si>
    <t>356 2 02 25786 04 0000 150</t>
  </si>
  <si>
    <t>Обеспечение оснащения государственных и муниципальных общеобразовательных организаций государственными символами Российской Федерации</t>
  </si>
  <si>
    <t>Поддержка учреждений клубного типа, библиотек, музеев и работников указанных учреждений 0410374080</t>
  </si>
  <si>
    <t>Приложение №2</t>
  </si>
  <si>
    <t>(в редакции решений от 31.03.2022 №3, от 11.05.2022 №31, от 04.07.2022 № 39, от 01.08.2022 № 51, от 19.09.2022 №58)</t>
  </si>
  <si>
    <t>Субсидии на осуществление капитальных вложений в объекты муниципальной собственности (Реконструкция МАОУ СОШ № 1 в городе Светлогорске, Калининградской области)</t>
  </si>
  <si>
    <t>356 2 02 25304 04 0000 150</t>
  </si>
  <si>
    <t xml:space="preserve">от "   " декабря 2022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</si>
</sst>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" fontId="1" fillId="2" borderId="5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/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1"/>
  <sheetViews>
    <sheetView tabSelected="1" topLeftCell="A57" zoomScale="87" zoomScaleNormal="87" workbookViewId="0">
      <selection activeCell="O7" sqref="O7"/>
    </sheetView>
  </sheetViews>
  <sheetFormatPr defaultRowHeight="15.75" outlineLevelRow="1" x14ac:dyDescent="0.25"/>
  <cols>
    <col min="1" max="1" width="28.42578125" style="1" customWidth="1"/>
    <col min="2" max="2" width="59.42578125" style="1" customWidth="1"/>
    <col min="3" max="3" width="17.28515625" style="27" hidden="1" customWidth="1"/>
    <col min="4" max="4" width="10.5703125" style="4" hidden="1" customWidth="1"/>
    <col min="5" max="5" width="17.28515625" style="15" hidden="1" customWidth="1" collapsed="1"/>
    <col min="6" max="6" width="10.5703125" style="4" hidden="1" customWidth="1"/>
    <col min="7" max="7" width="17.28515625" style="15" hidden="1" customWidth="1" collapsed="1"/>
    <col min="8" max="8" width="10.5703125" style="4" hidden="1" customWidth="1"/>
    <col min="9" max="9" width="17.28515625" style="15" hidden="1" customWidth="1" collapsed="1"/>
    <col min="10" max="10" width="10.5703125" style="4" hidden="1" customWidth="1"/>
    <col min="11" max="11" width="17.28515625" style="15" hidden="1" customWidth="1" collapsed="1"/>
    <col min="12" max="12" width="10.5703125" style="4" hidden="1" customWidth="1"/>
    <col min="13" max="13" width="17.28515625" style="15" hidden="1" customWidth="1" collapsed="1"/>
    <col min="14" max="14" width="10.5703125" style="4" hidden="1" customWidth="1"/>
    <col min="15" max="15" width="17.28515625" style="15" hidden="1" customWidth="1" collapsed="1"/>
    <col min="16" max="16" width="10.5703125" style="4" hidden="1" customWidth="1"/>
    <col min="17" max="17" width="17.28515625" style="38" customWidth="1" collapsed="1"/>
    <col min="18" max="16384" width="9.140625" style="1"/>
  </cols>
  <sheetData>
    <row r="1" spans="1:17" x14ac:dyDescent="0.25">
      <c r="A1" s="43" t="s">
        <v>86</v>
      </c>
      <c r="B1" s="44"/>
      <c r="C1" s="44"/>
      <c r="D1" s="45"/>
      <c r="E1" s="45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ht="15.75" customHeight="1" x14ac:dyDescent="0.25">
      <c r="A2" s="43" t="s">
        <v>36</v>
      </c>
      <c r="B2" s="44"/>
      <c r="C2" s="44"/>
      <c r="D2" s="45"/>
      <c r="E2" s="45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17" ht="15.75" customHeight="1" x14ac:dyDescent="0.25">
      <c r="A3" s="43" t="s">
        <v>37</v>
      </c>
      <c r="B3" s="44"/>
      <c r="C3" s="44"/>
      <c r="D3" s="45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17" ht="15.75" customHeight="1" x14ac:dyDescent="0.25">
      <c r="A4" s="43" t="s">
        <v>90</v>
      </c>
      <c r="B4" s="44"/>
      <c r="C4" s="44"/>
      <c r="D4" s="45"/>
      <c r="E4" s="45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</row>
    <row r="5" spans="1:17" ht="52.5" customHeight="1" x14ac:dyDescent="0.25">
      <c r="A5" s="47" t="s">
        <v>40</v>
      </c>
      <c r="B5" s="47"/>
      <c r="C5" s="47"/>
      <c r="D5" s="48"/>
      <c r="E5" s="48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</row>
    <row r="6" spans="1:17" s="35" customFormat="1" ht="33" customHeight="1" x14ac:dyDescent="0.25">
      <c r="A6" s="49" t="s">
        <v>87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46"/>
      <c r="M6" s="46"/>
      <c r="N6" s="46"/>
      <c r="O6" s="46"/>
      <c r="P6" s="46"/>
      <c r="Q6" s="46"/>
    </row>
    <row r="7" spans="1:17" ht="16.5" thickBot="1" x14ac:dyDescent="0.3">
      <c r="E7" s="15" t="s">
        <v>0</v>
      </c>
      <c r="Q7" s="38" t="s">
        <v>0</v>
      </c>
    </row>
    <row r="8" spans="1:17" ht="33" customHeight="1" thickBot="1" x14ac:dyDescent="0.3">
      <c r="A8" s="2" t="s">
        <v>2</v>
      </c>
      <c r="B8" s="3" t="s">
        <v>27</v>
      </c>
      <c r="C8" s="28" t="s">
        <v>1</v>
      </c>
      <c r="D8" s="5" t="s">
        <v>4</v>
      </c>
      <c r="E8" s="13" t="s">
        <v>61</v>
      </c>
      <c r="F8" s="5" t="s">
        <v>4</v>
      </c>
      <c r="G8" s="13" t="s">
        <v>61</v>
      </c>
      <c r="H8" s="5" t="s">
        <v>4</v>
      </c>
      <c r="I8" s="13" t="s">
        <v>61</v>
      </c>
      <c r="J8" s="5" t="s">
        <v>4</v>
      </c>
      <c r="K8" s="13" t="s">
        <v>61</v>
      </c>
      <c r="L8" s="5" t="s">
        <v>4</v>
      </c>
      <c r="M8" s="13" t="s">
        <v>61</v>
      </c>
      <c r="N8" s="5" t="s">
        <v>4</v>
      </c>
      <c r="O8" s="13" t="s">
        <v>61</v>
      </c>
      <c r="P8" s="5" t="s">
        <v>4</v>
      </c>
      <c r="Q8" s="39" t="s">
        <v>61</v>
      </c>
    </row>
    <row r="9" spans="1:17" ht="33" customHeight="1" x14ac:dyDescent="0.25">
      <c r="A9" s="10" t="s">
        <v>21</v>
      </c>
      <c r="B9" s="10" t="s">
        <v>22</v>
      </c>
      <c r="C9" s="21">
        <f>C10+C65</f>
        <v>280706.55</v>
      </c>
      <c r="D9" s="5"/>
      <c r="E9" s="14">
        <f>E10+E65</f>
        <v>517553.39999999997</v>
      </c>
      <c r="F9" s="5"/>
      <c r="G9" s="14">
        <f>G10+G65</f>
        <v>529989.98</v>
      </c>
      <c r="H9" s="5"/>
      <c r="I9" s="14">
        <f>I10+I65</f>
        <v>541083.06000000006</v>
      </c>
      <c r="J9" s="5"/>
      <c r="K9" s="14">
        <f>K10+K65</f>
        <v>546180.99000000011</v>
      </c>
      <c r="L9" s="5"/>
      <c r="M9" s="14">
        <f>M10+M65</f>
        <v>512024.25999999995</v>
      </c>
      <c r="N9" s="5"/>
      <c r="O9" s="14">
        <f>O10+O65</f>
        <v>520007.96</v>
      </c>
      <c r="P9" s="5"/>
      <c r="Q9" s="21">
        <f>Q10+Q65</f>
        <v>476990.22000000009</v>
      </c>
    </row>
    <row r="10" spans="1:17" ht="33" customHeight="1" x14ac:dyDescent="0.25">
      <c r="A10" s="10" t="s">
        <v>23</v>
      </c>
      <c r="B10" s="10" t="s">
        <v>34</v>
      </c>
      <c r="C10" s="21">
        <f>C11+C13+C32+C57</f>
        <v>251892.74</v>
      </c>
      <c r="D10" s="5"/>
      <c r="E10" s="21">
        <f>E11+E13+E32+E57</f>
        <v>466389.04</v>
      </c>
      <c r="F10" s="5"/>
      <c r="G10" s="21">
        <f>G11+G13+G32+G57</f>
        <v>478825.62</v>
      </c>
      <c r="H10" s="5"/>
      <c r="I10" s="21">
        <f>I11+I13+I32+I57</f>
        <v>489918.70000000007</v>
      </c>
      <c r="J10" s="5"/>
      <c r="K10" s="21">
        <f>K11+K13+K32+K57</f>
        <v>495016.63000000006</v>
      </c>
      <c r="L10" s="5"/>
      <c r="M10" s="21">
        <f>M11+M13+M32+M57</f>
        <v>460859.89999999997</v>
      </c>
      <c r="N10" s="5"/>
      <c r="O10" s="21">
        <f>O11+O13+O32+O57</f>
        <v>468843.60000000003</v>
      </c>
      <c r="P10" s="5"/>
      <c r="Q10" s="21">
        <f>Q11+Q13+Q32+Q57</f>
        <v>476990.22000000009</v>
      </c>
    </row>
    <row r="11" spans="1:17" ht="31.5" x14ac:dyDescent="0.25">
      <c r="A11" s="12" t="s">
        <v>24</v>
      </c>
      <c r="B11" s="11" t="s">
        <v>25</v>
      </c>
      <c r="C11" s="29">
        <f>C12</f>
        <v>0</v>
      </c>
      <c r="E11" s="16">
        <f>E12</f>
        <v>0</v>
      </c>
      <c r="G11" s="16">
        <f>G12</f>
        <v>0</v>
      </c>
      <c r="I11" s="16">
        <f>I12</f>
        <v>4567</v>
      </c>
      <c r="K11" s="16">
        <f>K12</f>
        <v>4567</v>
      </c>
      <c r="M11" s="16">
        <f>M12</f>
        <v>4567</v>
      </c>
      <c r="O11" s="16">
        <f>O12</f>
        <v>12188.130000000001</v>
      </c>
      <c r="Q11" s="40">
        <f>Q12</f>
        <v>13208.130000000001</v>
      </c>
    </row>
    <row r="12" spans="1:17" ht="34.5" customHeight="1" x14ac:dyDescent="0.25">
      <c r="A12" s="34" t="s">
        <v>76</v>
      </c>
      <c r="B12" s="6" t="s">
        <v>77</v>
      </c>
      <c r="C12" s="30"/>
      <c r="E12" s="17">
        <f>C12+D12</f>
        <v>0</v>
      </c>
      <c r="G12" s="17">
        <f>E12+F12</f>
        <v>0</v>
      </c>
      <c r="H12" s="4">
        <v>4567</v>
      </c>
      <c r="I12" s="17">
        <f>G12+H12</f>
        <v>4567</v>
      </c>
      <c r="K12" s="17">
        <f>I12+J12</f>
        <v>4567</v>
      </c>
      <c r="M12" s="17">
        <f>K12+L12</f>
        <v>4567</v>
      </c>
      <c r="N12" s="4">
        <v>7621.13</v>
      </c>
      <c r="O12" s="17">
        <f>M12+N12</f>
        <v>12188.130000000001</v>
      </c>
      <c r="P12" s="4">
        <v>1020</v>
      </c>
      <c r="Q12" s="22">
        <f>O12+P12</f>
        <v>13208.130000000001</v>
      </c>
    </row>
    <row r="13" spans="1:17" ht="47.25" x14ac:dyDescent="0.25">
      <c r="A13" s="7" t="s">
        <v>5</v>
      </c>
      <c r="B13" s="20" t="s">
        <v>26</v>
      </c>
      <c r="C13" s="31">
        <f>SUM(C14:C31)</f>
        <v>178188.99</v>
      </c>
      <c r="E13" s="18">
        <f>SUM(E14:E31)</f>
        <v>178188.99</v>
      </c>
      <c r="G13" s="18">
        <f>SUM(G14:G31)</f>
        <v>178188.99</v>
      </c>
      <c r="I13" s="18">
        <f>SUM(I14:I31)</f>
        <v>178188.99</v>
      </c>
      <c r="K13" s="18">
        <f>SUM(K14:K31)</f>
        <v>178786.91999999998</v>
      </c>
      <c r="M13" s="18">
        <f>SUM(M14:M31)</f>
        <v>178786.91999999998</v>
      </c>
      <c r="O13" s="18">
        <f>SUM(O14:O31)</f>
        <v>179125.52</v>
      </c>
      <c r="Q13" s="41">
        <f>SUM(Q14:Q31)</f>
        <v>185949.66000000003</v>
      </c>
    </row>
    <row r="14" spans="1:17" ht="163.5" customHeight="1" x14ac:dyDescent="0.25">
      <c r="A14" s="6" t="s">
        <v>67</v>
      </c>
      <c r="B14" s="6" t="s">
        <v>6</v>
      </c>
      <c r="C14" s="30">
        <f>70731.47+89759.7-5523.11</f>
        <v>154968.06</v>
      </c>
      <c r="E14" s="17">
        <f t="shared" ref="E14:E69" si="0">C14+D14</f>
        <v>154968.06</v>
      </c>
      <c r="G14" s="17">
        <f t="shared" ref="G14:G31" si="1">E14+F14</f>
        <v>154968.06</v>
      </c>
      <c r="I14" s="17">
        <f t="shared" ref="I14:I31" si="2">G14+H14</f>
        <v>154968.06</v>
      </c>
      <c r="K14" s="17">
        <f t="shared" ref="K14:K31" si="3">I14+J14</f>
        <v>154968.06</v>
      </c>
      <c r="M14" s="17">
        <f t="shared" ref="M14:M31" si="4">K14+L14</f>
        <v>154968.06</v>
      </c>
      <c r="O14" s="17">
        <f t="shared" ref="O14:O31" si="5">M14+N14</f>
        <v>154968.06</v>
      </c>
      <c r="P14" s="4">
        <f>2221.61+4272.43</f>
        <v>6494.0400000000009</v>
      </c>
      <c r="Q14" s="22">
        <f t="shared" ref="Q14:Q31" si="6">O14+P14</f>
        <v>161462.1</v>
      </c>
    </row>
    <row r="15" spans="1:17" ht="63" x14ac:dyDescent="0.25">
      <c r="A15" s="6" t="s">
        <v>67</v>
      </c>
      <c r="B15" s="6" t="s">
        <v>7</v>
      </c>
      <c r="C15" s="30">
        <v>137.32</v>
      </c>
      <c r="E15" s="17">
        <f t="shared" si="0"/>
        <v>137.32</v>
      </c>
      <c r="G15" s="17">
        <f t="shared" si="1"/>
        <v>137.32</v>
      </c>
      <c r="I15" s="17">
        <f t="shared" si="2"/>
        <v>137.32</v>
      </c>
      <c r="K15" s="17">
        <f t="shared" si="3"/>
        <v>137.32</v>
      </c>
      <c r="M15" s="17">
        <f t="shared" si="4"/>
        <v>137.32</v>
      </c>
      <c r="O15" s="17">
        <f t="shared" si="5"/>
        <v>137.32</v>
      </c>
      <c r="Q15" s="22">
        <f t="shared" si="6"/>
        <v>137.32</v>
      </c>
    </row>
    <row r="16" spans="1:17" ht="51" customHeight="1" x14ac:dyDescent="0.25">
      <c r="A16" s="6" t="s">
        <v>67</v>
      </c>
      <c r="B16" s="6" t="s">
        <v>8</v>
      </c>
      <c r="C16" s="32">
        <f>4477.27+314.34</f>
        <v>4791.6100000000006</v>
      </c>
      <c r="E16" s="17">
        <f t="shared" si="0"/>
        <v>4791.6100000000006</v>
      </c>
      <c r="G16" s="17">
        <f t="shared" si="1"/>
        <v>4791.6100000000006</v>
      </c>
      <c r="I16" s="17">
        <f t="shared" si="2"/>
        <v>4791.6100000000006</v>
      </c>
      <c r="K16" s="17">
        <f t="shared" si="3"/>
        <v>4791.6100000000006</v>
      </c>
      <c r="M16" s="17">
        <f t="shared" si="4"/>
        <v>4791.6100000000006</v>
      </c>
      <c r="O16" s="17">
        <f t="shared" si="5"/>
        <v>4791.6100000000006</v>
      </c>
      <c r="Q16" s="22">
        <f t="shared" si="6"/>
        <v>4791.6100000000006</v>
      </c>
    </row>
    <row r="17" spans="1:17" ht="78.75" x14ac:dyDescent="0.25">
      <c r="A17" s="6" t="s">
        <v>68</v>
      </c>
      <c r="B17" s="8" t="s">
        <v>9</v>
      </c>
      <c r="C17" s="30">
        <f>3239.41+78.62</f>
        <v>3318.0299999999997</v>
      </c>
      <c r="E17" s="17">
        <f t="shared" si="0"/>
        <v>3318.0299999999997</v>
      </c>
      <c r="G17" s="17">
        <f t="shared" si="1"/>
        <v>3318.0299999999997</v>
      </c>
      <c r="I17" s="17">
        <f t="shared" si="2"/>
        <v>3318.0299999999997</v>
      </c>
      <c r="K17" s="17">
        <f t="shared" si="3"/>
        <v>3318.0299999999997</v>
      </c>
      <c r="M17" s="17">
        <f t="shared" si="4"/>
        <v>3318.0299999999997</v>
      </c>
      <c r="O17" s="17">
        <f t="shared" si="5"/>
        <v>3318.0299999999997</v>
      </c>
      <c r="Q17" s="22">
        <f t="shared" si="6"/>
        <v>3318.0299999999997</v>
      </c>
    </row>
    <row r="18" spans="1:17" ht="114.75" customHeight="1" x14ac:dyDescent="0.25">
      <c r="A18" s="6" t="s">
        <v>68</v>
      </c>
      <c r="B18" s="6" t="s">
        <v>10</v>
      </c>
      <c r="C18" s="30">
        <v>5978.37</v>
      </c>
      <c r="E18" s="17">
        <f t="shared" si="0"/>
        <v>5978.37</v>
      </c>
      <c r="G18" s="17">
        <f t="shared" si="1"/>
        <v>5978.37</v>
      </c>
      <c r="I18" s="17">
        <f t="shared" si="2"/>
        <v>5978.37</v>
      </c>
      <c r="K18" s="17">
        <f t="shared" si="3"/>
        <v>5978.37</v>
      </c>
      <c r="M18" s="17">
        <f t="shared" si="4"/>
        <v>5978.37</v>
      </c>
      <c r="O18" s="17">
        <f t="shared" si="5"/>
        <v>5978.37</v>
      </c>
      <c r="P18" s="4">
        <v>386.39</v>
      </c>
      <c r="Q18" s="22">
        <f t="shared" si="6"/>
        <v>6364.76</v>
      </c>
    </row>
    <row r="19" spans="1:17" ht="81.75" customHeight="1" x14ac:dyDescent="0.25">
      <c r="A19" s="6" t="s">
        <v>67</v>
      </c>
      <c r="B19" s="6" t="s">
        <v>11</v>
      </c>
      <c r="C19" s="30">
        <v>1317.42</v>
      </c>
      <c r="E19" s="17">
        <f t="shared" si="0"/>
        <v>1317.42</v>
      </c>
      <c r="G19" s="17">
        <f t="shared" si="1"/>
        <v>1317.42</v>
      </c>
      <c r="I19" s="17">
        <f t="shared" si="2"/>
        <v>1317.42</v>
      </c>
      <c r="K19" s="17">
        <f t="shared" si="3"/>
        <v>1317.42</v>
      </c>
      <c r="M19" s="17">
        <f t="shared" si="4"/>
        <v>1317.42</v>
      </c>
      <c r="O19" s="17">
        <f t="shared" si="5"/>
        <v>1317.42</v>
      </c>
      <c r="Q19" s="22">
        <f t="shared" si="6"/>
        <v>1317.42</v>
      </c>
    </row>
    <row r="20" spans="1:17" ht="141" customHeight="1" x14ac:dyDescent="0.25">
      <c r="A20" s="6" t="s">
        <v>67</v>
      </c>
      <c r="B20" s="6" t="s">
        <v>52</v>
      </c>
      <c r="C20" s="30">
        <v>668.23</v>
      </c>
      <c r="E20" s="17">
        <f t="shared" si="0"/>
        <v>668.23</v>
      </c>
      <c r="G20" s="17">
        <f t="shared" si="1"/>
        <v>668.23</v>
      </c>
      <c r="I20" s="17">
        <f t="shared" si="2"/>
        <v>668.23</v>
      </c>
      <c r="K20" s="17">
        <f t="shared" si="3"/>
        <v>668.23</v>
      </c>
      <c r="M20" s="17">
        <f t="shared" si="4"/>
        <v>668.23</v>
      </c>
      <c r="O20" s="17">
        <f t="shared" si="5"/>
        <v>668.23</v>
      </c>
      <c r="P20" s="4">
        <v>-56.29</v>
      </c>
      <c r="Q20" s="22">
        <f t="shared" si="6"/>
        <v>611.94000000000005</v>
      </c>
    </row>
    <row r="21" spans="1:17" ht="66.75" customHeight="1" x14ac:dyDescent="0.25">
      <c r="A21" s="6" t="s">
        <v>67</v>
      </c>
      <c r="B21" s="6" t="s">
        <v>28</v>
      </c>
      <c r="C21" s="30">
        <v>1825.36</v>
      </c>
      <c r="E21" s="17">
        <f t="shared" si="0"/>
        <v>1825.36</v>
      </c>
      <c r="G21" s="17">
        <f t="shared" si="1"/>
        <v>1825.36</v>
      </c>
      <c r="I21" s="17">
        <f t="shared" si="2"/>
        <v>1825.36</v>
      </c>
      <c r="K21" s="17">
        <f t="shared" si="3"/>
        <v>1825.36</v>
      </c>
      <c r="M21" s="17">
        <f t="shared" si="4"/>
        <v>1825.36</v>
      </c>
      <c r="O21" s="17">
        <f t="shared" si="5"/>
        <v>1825.36</v>
      </c>
      <c r="Q21" s="22">
        <f t="shared" si="6"/>
        <v>1825.36</v>
      </c>
    </row>
    <row r="22" spans="1:17" ht="63" x14ac:dyDescent="0.25">
      <c r="A22" s="6" t="s">
        <v>69</v>
      </c>
      <c r="B22" s="6" t="s">
        <v>80</v>
      </c>
      <c r="C22" s="30">
        <v>941.26</v>
      </c>
      <c r="E22" s="17">
        <f t="shared" si="0"/>
        <v>941.26</v>
      </c>
      <c r="G22" s="17">
        <f t="shared" si="1"/>
        <v>941.26</v>
      </c>
      <c r="I22" s="17">
        <f t="shared" si="2"/>
        <v>941.26</v>
      </c>
      <c r="J22" s="4">
        <v>597.92999999999995</v>
      </c>
      <c r="K22" s="17">
        <f t="shared" si="3"/>
        <v>1539.19</v>
      </c>
      <c r="M22" s="17">
        <f t="shared" si="4"/>
        <v>1539.19</v>
      </c>
      <c r="O22" s="17">
        <f t="shared" si="5"/>
        <v>1539.19</v>
      </c>
      <c r="Q22" s="22">
        <f t="shared" si="6"/>
        <v>1539.19</v>
      </c>
    </row>
    <row r="23" spans="1:17" ht="63.75" customHeight="1" x14ac:dyDescent="0.25">
      <c r="A23" s="6" t="s">
        <v>67</v>
      </c>
      <c r="B23" s="6" t="s">
        <v>12</v>
      </c>
      <c r="C23" s="30">
        <v>1777.12</v>
      </c>
      <c r="E23" s="17">
        <f t="shared" si="0"/>
        <v>1777.12</v>
      </c>
      <c r="G23" s="17">
        <f t="shared" si="1"/>
        <v>1777.12</v>
      </c>
      <c r="I23" s="17">
        <f t="shared" si="2"/>
        <v>1777.12</v>
      </c>
      <c r="K23" s="17">
        <f t="shared" si="3"/>
        <v>1777.12</v>
      </c>
      <c r="M23" s="17">
        <f t="shared" si="4"/>
        <v>1777.12</v>
      </c>
      <c r="O23" s="17">
        <f t="shared" si="5"/>
        <v>1777.12</v>
      </c>
      <c r="Q23" s="22">
        <f t="shared" si="6"/>
        <v>1777.12</v>
      </c>
    </row>
    <row r="24" spans="1:17" ht="63" x14ac:dyDescent="0.25">
      <c r="A24" s="6" t="s">
        <v>67</v>
      </c>
      <c r="B24" s="6" t="s">
        <v>13</v>
      </c>
      <c r="C24" s="30">
        <v>762</v>
      </c>
      <c r="E24" s="17">
        <f t="shared" si="0"/>
        <v>762</v>
      </c>
      <c r="G24" s="17">
        <f t="shared" si="1"/>
        <v>762</v>
      </c>
      <c r="I24" s="17">
        <f t="shared" si="2"/>
        <v>762</v>
      </c>
      <c r="K24" s="17">
        <f t="shared" si="3"/>
        <v>762</v>
      </c>
      <c r="M24" s="17">
        <f t="shared" si="4"/>
        <v>762</v>
      </c>
      <c r="O24" s="17">
        <f t="shared" si="5"/>
        <v>762</v>
      </c>
      <c r="Q24" s="22">
        <f t="shared" si="6"/>
        <v>762</v>
      </c>
    </row>
    <row r="25" spans="1:17" ht="76.5" customHeight="1" x14ac:dyDescent="0.25">
      <c r="A25" s="6" t="s">
        <v>67</v>
      </c>
      <c r="B25" s="6" t="s">
        <v>14</v>
      </c>
      <c r="C25" s="30">
        <v>0.31</v>
      </c>
      <c r="E25" s="17">
        <f t="shared" si="0"/>
        <v>0.31</v>
      </c>
      <c r="G25" s="17">
        <f t="shared" si="1"/>
        <v>0.31</v>
      </c>
      <c r="I25" s="17">
        <f t="shared" si="2"/>
        <v>0.31</v>
      </c>
      <c r="K25" s="17">
        <f t="shared" si="3"/>
        <v>0.31</v>
      </c>
      <c r="M25" s="17">
        <f t="shared" si="4"/>
        <v>0.31</v>
      </c>
      <c r="O25" s="17">
        <f t="shared" si="5"/>
        <v>0.31</v>
      </c>
      <c r="Q25" s="22">
        <f t="shared" si="6"/>
        <v>0.31</v>
      </c>
    </row>
    <row r="26" spans="1:17" ht="47.25" x14ac:dyDescent="0.25">
      <c r="A26" s="6" t="s">
        <v>70</v>
      </c>
      <c r="B26" s="6" t="s">
        <v>15</v>
      </c>
      <c r="C26" s="30">
        <v>750</v>
      </c>
      <c r="E26" s="17">
        <f t="shared" si="0"/>
        <v>750</v>
      </c>
      <c r="G26" s="17">
        <f t="shared" si="1"/>
        <v>750</v>
      </c>
      <c r="I26" s="17">
        <f t="shared" si="2"/>
        <v>750</v>
      </c>
      <c r="K26" s="17">
        <f t="shared" si="3"/>
        <v>750</v>
      </c>
      <c r="M26" s="17">
        <f t="shared" si="4"/>
        <v>750</v>
      </c>
      <c r="N26" s="4">
        <v>24.7</v>
      </c>
      <c r="O26" s="17">
        <f t="shared" si="5"/>
        <v>774.7</v>
      </c>
      <c r="Q26" s="22">
        <f t="shared" si="6"/>
        <v>774.7</v>
      </c>
    </row>
    <row r="27" spans="1:17" ht="110.25" x14ac:dyDescent="0.25">
      <c r="A27" s="6" t="s">
        <v>71</v>
      </c>
      <c r="B27" s="6" t="s">
        <v>16</v>
      </c>
      <c r="C27" s="30">
        <v>864.5</v>
      </c>
      <c r="E27" s="17">
        <f t="shared" si="0"/>
        <v>864.5</v>
      </c>
      <c r="G27" s="17">
        <f t="shared" si="1"/>
        <v>864.5</v>
      </c>
      <c r="I27" s="17">
        <f t="shared" si="2"/>
        <v>864.5</v>
      </c>
      <c r="K27" s="17">
        <f t="shared" si="3"/>
        <v>864.5</v>
      </c>
      <c r="M27" s="17">
        <f t="shared" si="4"/>
        <v>864.5</v>
      </c>
      <c r="N27" s="4">
        <v>313.89999999999998</v>
      </c>
      <c r="O27" s="17">
        <f t="shared" si="5"/>
        <v>1178.4000000000001</v>
      </c>
      <c r="Q27" s="22">
        <f t="shared" si="6"/>
        <v>1178.4000000000001</v>
      </c>
    </row>
    <row r="28" spans="1:17" ht="72.75" customHeight="1" x14ac:dyDescent="0.25">
      <c r="A28" s="6" t="s">
        <v>72</v>
      </c>
      <c r="B28" s="6" t="s">
        <v>17</v>
      </c>
      <c r="C28" s="30">
        <v>66.5</v>
      </c>
      <c r="E28" s="17">
        <f t="shared" si="0"/>
        <v>66.5</v>
      </c>
      <c r="G28" s="17">
        <f t="shared" si="1"/>
        <v>66.5</v>
      </c>
      <c r="I28" s="17">
        <f t="shared" si="2"/>
        <v>66.5</v>
      </c>
      <c r="K28" s="17">
        <f t="shared" si="3"/>
        <v>66.5</v>
      </c>
      <c r="M28" s="17">
        <f t="shared" si="4"/>
        <v>66.5</v>
      </c>
      <c r="O28" s="17">
        <f t="shared" si="5"/>
        <v>66.5</v>
      </c>
      <c r="Q28" s="22">
        <f t="shared" si="6"/>
        <v>66.5</v>
      </c>
    </row>
    <row r="29" spans="1:17" ht="99" customHeight="1" x14ac:dyDescent="0.25">
      <c r="A29" s="6" t="s">
        <v>67</v>
      </c>
      <c r="B29" s="6" t="s">
        <v>29</v>
      </c>
      <c r="C29" s="30">
        <v>22.9</v>
      </c>
      <c r="E29" s="17">
        <f t="shared" si="0"/>
        <v>22.9</v>
      </c>
      <c r="G29" s="17">
        <f t="shared" si="1"/>
        <v>22.9</v>
      </c>
      <c r="I29" s="17">
        <f t="shared" si="2"/>
        <v>22.9</v>
      </c>
      <c r="K29" s="17">
        <f t="shared" si="3"/>
        <v>22.9</v>
      </c>
      <c r="M29" s="17">
        <f t="shared" si="4"/>
        <v>22.9</v>
      </c>
      <c r="O29" s="17">
        <f t="shared" si="5"/>
        <v>22.9</v>
      </c>
      <c r="Q29" s="22">
        <f t="shared" si="6"/>
        <v>22.9</v>
      </c>
    </row>
    <row r="30" spans="1:17" ht="31.5" hidden="1" x14ac:dyDescent="0.25">
      <c r="A30" s="6" t="s">
        <v>67</v>
      </c>
      <c r="B30" s="6" t="s">
        <v>35</v>
      </c>
      <c r="C30" s="30"/>
      <c r="E30" s="17">
        <f t="shared" si="0"/>
        <v>0</v>
      </c>
      <c r="G30" s="17">
        <f t="shared" si="1"/>
        <v>0</v>
      </c>
      <c r="I30" s="17">
        <f t="shared" si="2"/>
        <v>0</v>
      </c>
      <c r="K30" s="17">
        <f t="shared" si="3"/>
        <v>0</v>
      </c>
      <c r="M30" s="17">
        <f t="shared" si="4"/>
        <v>0</v>
      </c>
      <c r="O30" s="17">
        <f t="shared" si="5"/>
        <v>0</v>
      </c>
      <c r="Q30" s="22">
        <f t="shared" si="6"/>
        <v>0</v>
      </c>
    </row>
    <row r="31" spans="1:17" ht="36.75" hidden="1" customHeight="1" x14ac:dyDescent="0.25">
      <c r="A31" s="6"/>
      <c r="B31" s="6"/>
      <c r="C31" s="30"/>
      <c r="E31" s="17">
        <f t="shared" si="0"/>
        <v>0</v>
      </c>
      <c r="G31" s="17">
        <f t="shared" si="1"/>
        <v>0</v>
      </c>
      <c r="I31" s="17">
        <f t="shared" si="2"/>
        <v>0</v>
      </c>
      <c r="K31" s="17">
        <f t="shared" si="3"/>
        <v>0</v>
      </c>
      <c r="M31" s="17">
        <f t="shared" si="4"/>
        <v>0</v>
      </c>
      <c r="O31" s="17">
        <f t="shared" si="5"/>
        <v>0</v>
      </c>
      <c r="Q31" s="22">
        <f t="shared" si="6"/>
        <v>0</v>
      </c>
    </row>
    <row r="32" spans="1:17" ht="47.25" x14ac:dyDescent="0.25">
      <c r="A32" s="7" t="s">
        <v>18</v>
      </c>
      <c r="B32" s="20" t="s">
        <v>19</v>
      </c>
      <c r="C32" s="31">
        <f>SUM(C34:C49)</f>
        <v>68469.709999999992</v>
      </c>
      <c r="E32" s="18">
        <f>SUM(E34:E49)</f>
        <v>282966.01</v>
      </c>
      <c r="G32" s="18">
        <f>SUM(G34:G51)</f>
        <v>295402.59000000003</v>
      </c>
      <c r="I32" s="18">
        <f>SUM(I34:I54)</f>
        <v>296882.12000000005</v>
      </c>
      <c r="K32" s="18">
        <f>SUM(K34:K54)</f>
        <v>301382.12000000005</v>
      </c>
      <c r="M32" s="18">
        <f>SUM(M34:M56)</f>
        <v>266946.19</v>
      </c>
      <c r="O32" s="18">
        <f>SUM(O34:O56)</f>
        <v>266970.16000000003</v>
      </c>
      <c r="Q32" s="41">
        <f>SUM(Q33:Q56)</f>
        <v>268131.96000000002</v>
      </c>
    </row>
    <row r="33" spans="1:17" ht="63" x14ac:dyDescent="0.25">
      <c r="A33" s="6" t="s">
        <v>63</v>
      </c>
      <c r="B33" s="36" t="s">
        <v>88</v>
      </c>
      <c r="C33" s="32"/>
      <c r="E33" s="37"/>
      <c r="G33" s="37"/>
      <c r="I33" s="37"/>
      <c r="K33" s="37"/>
      <c r="M33" s="37"/>
      <c r="O33" s="37"/>
      <c r="P33" s="4">
        <v>12450</v>
      </c>
      <c r="Q33" s="22">
        <f t="shared" ref="Q33:Q56" si="7">O33+P33</f>
        <v>12450</v>
      </c>
    </row>
    <row r="34" spans="1:17" ht="47.25" x14ac:dyDescent="0.25">
      <c r="A34" s="6" t="s">
        <v>66</v>
      </c>
      <c r="B34" s="6" t="s">
        <v>20</v>
      </c>
      <c r="C34" s="30">
        <v>890</v>
      </c>
      <c r="E34" s="17">
        <f t="shared" si="0"/>
        <v>890</v>
      </c>
      <c r="G34" s="17">
        <f t="shared" ref="G34:G64" si="8">E34+F34</f>
        <v>890</v>
      </c>
      <c r="I34" s="17">
        <f t="shared" ref="I34:I64" si="9">G34+H34</f>
        <v>890</v>
      </c>
      <c r="K34" s="17">
        <f t="shared" ref="K34:K54" si="10">I34+J34</f>
        <v>890</v>
      </c>
      <c r="M34" s="17">
        <f t="shared" ref="M34:M56" si="11">K34+L34</f>
        <v>890</v>
      </c>
      <c r="O34" s="17">
        <f t="shared" ref="O34:O56" si="12">M34+N34</f>
        <v>890</v>
      </c>
      <c r="Q34" s="22">
        <f t="shared" si="7"/>
        <v>890</v>
      </c>
    </row>
    <row r="35" spans="1:17" ht="63" x14ac:dyDescent="0.25">
      <c r="A35" s="6" t="s">
        <v>66</v>
      </c>
      <c r="B35" s="6" t="s">
        <v>38</v>
      </c>
      <c r="C35" s="30">
        <f>563.03+77.06</f>
        <v>640.08999999999992</v>
      </c>
      <c r="E35" s="17">
        <f t="shared" si="0"/>
        <v>640.08999999999992</v>
      </c>
      <c r="G35" s="17">
        <f t="shared" si="8"/>
        <v>640.08999999999992</v>
      </c>
      <c r="I35" s="17">
        <f t="shared" si="9"/>
        <v>640.08999999999992</v>
      </c>
      <c r="K35" s="17">
        <f t="shared" si="10"/>
        <v>640.08999999999992</v>
      </c>
      <c r="L35" s="4">
        <v>93.02</v>
      </c>
      <c r="M35" s="17">
        <f t="shared" si="11"/>
        <v>733.1099999999999</v>
      </c>
      <c r="O35" s="17">
        <f t="shared" si="12"/>
        <v>733.1099999999999</v>
      </c>
      <c r="Q35" s="22">
        <f t="shared" si="7"/>
        <v>733.1099999999999</v>
      </c>
    </row>
    <row r="36" spans="1:17" ht="63" x14ac:dyDescent="0.25">
      <c r="A36" s="6" t="s">
        <v>66</v>
      </c>
      <c r="B36" s="6" t="s">
        <v>39</v>
      </c>
      <c r="C36" s="30">
        <v>2309</v>
      </c>
      <c r="E36" s="17">
        <f t="shared" si="0"/>
        <v>2309</v>
      </c>
      <c r="G36" s="17">
        <f t="shared" si="8"/>
        <v>2309</v>
      </c>
      <c r="I36" s="17">
        <f t="shared" si="9"/>
        <v>2309</v>
      </c>
      <c r="K36" s="17">
        <f t="shared" si="10"/>
        <v>2309</v>
      </c>
      <c r="M36" s="17">
        <f t="shared" si="11"/>
        <v>2309</v>
      </c>
      <c r="O36" s="17">
        <f t="shared" si="12"/>
        <v>2309</v>
      </c>
      <c r="P36" s="4">
        <v>-158</v>
      </c>
      <c r="Q36" s="22">
        <f t="shared" si="7"/>
        <v>2151</v>
      </c>
    </row>
    <row r="37" spans="1:17" ht="63" x14ac:dyDescent="0.25">
      <c r="A37" s="6" t="s">
        <v>89</v>
      </c>
      <c r="B37" s="6" t="s">
        <v>51</v>
      </c>
      <c r="C37" s="30">
        <f>8947.05+167.65</f>
        <v>9114.6999999999989</v>
      </c>
      <c r="E37" s="17">
        <f t="shared" si="0"/>
        <v>9114.6999999999989</v>
      </c>
      <c r="G37" s="17">
        <f t="shared" si="8"/>
        <v>9114.6999999999989</v>
      </c>
      <c r="I37" s="17">
        <f t="shared" si="9"/>
        <v>9114.6999999999989</v>
      </c>
      <c r="K37" s="17">
        <f t="shared" si="10"/>
        <v>9114.6999999999989</v>
      </c>
      <c r="M37" s="17">
        <f t="shared" si="11"/>
        <v>9114.6999999999989</v>
      </c>
      <c r="O37" s="17">
        <f t="shared" si="12"/>
        <v>9114.6999999999989</v>
      </c>
      <c r="P37" s="4">
        <v>854.14</v>
      </c>
      <c r="Q37" s="22">
        <f t="shared" si="7"/>
        <v>9968.8399999999983</v>
      </c>
    </row>
    <row r="38" spans="1:17" ht="120" customHeight="1" x14ac:dyDescent="0.25">
      <c r="A38" s="6" t="s">
        <v>66</v>
      </c>
      <c r="B38" s="6" t="s">
        <v>41</v>
      </c>
      <c r="C38" s="30">
        <v>2903.9</v>
      </c>
      <c r="E38" s="17">
        <f t="shared" si="0"/>
        <v>2903.9</v>
      </c>
      <c r="G38" s="17">
        <f t="shared" si="8"/>
        <v>2903.9</v>
      </c>
      <c r="I38" s="17">
        <f t="shared" si="9"/>
        <v>2903.9</v>
      </c>
      <c r="K38" s="17">
        <f t="shared" si="10"/>
        <v>2903.9</v>
      </c>
      <c r="M38" s="17">
        <f t="shared" si="11"/>
        <v>2903.9</v>
      </c>
      <c r="O38" s="17">
        <f t="shared" si="12"/>
        <v>2903.9</v>
      </c>
      <c r="Q38" s="22">
        <f t="shared" si="7"/>
        <v>2903.9</v>
      </c>
    </row>
    <row r="39" spans="1:17" ht="47.25" x14ac:dyDescent="0.25">
      <c r="A39" s="6" t="s">
        <v>66</v>
      </c>
      <c r="B39" s="6" t="s">
        <v>42</v>
      </c>
      <c r="C39" s="30">
        <v>360</v>
      </c>
      <c r="E39" s="17">
        <f t="shared" si="0"/>
        <v>360</v>
      </c>
      <c r="G39" s="17">
        <f t="shared" si="8"/>
        <v>360</v>
      </c>
      <c r="I39" s="17">
        <f t="shared" si="9"/>
        <v>360</v>
      </c>
      <c r="K39" s="17">
        <f t="shared" si="10"/>
        <v>360</v>
      </c>
      <c r="M39" s="17">
        <f t="shared" si="11"/>
        <v>360</v>
      </c>
      <c r="O39" s="17">
        <f t="shared" si="12"/>
        <v>360</v>
      </c>
      <c r="Q39" s="22">
        <f t="shared" si="7"/>
        <v>360</v>
      </c>
    </row>
    <row r="40" spans="1:17" ht="63" x14ac:dyDescent="0.25">
      <c r="A40" s="6" t="s">
        <v>66</v>
      </c>
      <c r="B40" s="6" t="s">
        <v>43</v>
      </c>
      <c r="C40" s="30">
        <v>340.11</v>
      </c>
      <c r="E40" s="17">
        <f t="shared" si="0"/>
        <v>340.11</v>
      </c>
      <c r="G40" s="17">
        <f t="shared" si="8"/>
        <v>340.11</v>
      </c>
      <c r="I40" s="17">
        <f t="shared" si="9"/>
        <v>340.11</v>
      </c>
      <c r="K40" s="17">
        <f t="shared" si="10"/>
        <v>340.11</v>
      </c>
      <c r="M40" s="17">
        <f t="shared" si="11"/>
        <v>340.11</v>
      </c>
      <c r="O40" s="17">
        <f t="shared" si="12"/>
        <v>340.11</v>
      </c>
      <c r="Q40" s="22">
        <f t="shared" si="7"/>
        <v>340.11</v>
      </c>
    </row>
    <row r="41" spans="1:17" ht="31.5" x14ac:dyDescent="0.25">
      <c r="A41" s="6" t="s">
        <v>66</v>
      </c>
      <c r="B41" s="6" t="s">
        <v>60</v>
      </c>
      <c r="C41" s="30">
        <v>2714.1</v>
      </c>
      <c r="E41" s="17">
        <f t="shared" si="0"/>
        <v>2714.1</v>
      </c>
      <c r="G41" s="17">
        <f t="shared" si="8"/>
        <v>2714.1</v>
      </c>
      <c r="I41" s="17">
        <f t="shared" si="9"/>
        <v>2714.1</v>
      </c>
      <c r="K41" s="17">
        <f t="shared" si="10"/>
        <v>2714.1</v>
      </c>
      <c r="M41" s="17">
        <f t="shared" si="11"/>
        <v>2714.1</v>
      </c>
      <c r="O41" s="17">
        <f t="shared" si="12"/>
        <v>2714.1</v>
      </c>
      <c r="Q41" s="22">
        <f t="shared" si="7"/>
        <v>2714.1</v>
      </c>
    </row>
    <row r="42" spans="1:17" ht="31.5" x14ac:dyDescent="0.25">
      <c r="A42" s="6" t="s">
        <v>66</v>
      </c>
      <c r="B42" s="6" t="s">
        <v>44</v>
      </c>
      <c r="C42" s="30">
        <f>94.76+70.51</f>
        <v>165.27</v>
      </c>
      <c r="E42" s="17">
        <f t="shared" si="0"/>
        <v>165.27</v>
      </c>
      <c r="G42" s="17">
        <f t="shared" si="8"/>
        <v>165.27</v>
      </c>
      <c r="I42" s="17">
        <f t="shared" si="9"/>
        <v>165.27</v>
      </c>
      <c r="K42" s="17">
        <f t="shared" si="10"/>
        <v>165.27</v>
      </c>
      <c r="M42" s="17">
        <f t="shared" si="11"/>
        <v>165.27</v>
      </c>
      <c r="O42" s="17">
        <f t="shared" si="12"/>
        <v>165.27</v>
      </c>
      <c r="Q42" s="22">
        <f t="shared" si="7"/>
        <v>165.27</v>
      </c>
    </row>
    <row r="43" spans="1:17" ht="31.5" x14ac:dyDescent="0.25">
      <c r="A43" s="6" t="s">
        <v>81</v>
      </c>
      <c r="B43" s="6" t="s">
        <v>45</v>
      </c>
      <c r="C43" s="30">
        <v>1713.6</v>
      </c>
      <c r="E43" s="17">
        <f t="shared" si="0"/>
        <v>1713.6</v>
      </c>
      <c r="G43" s="17">
        <f t="shared" si="8"/>
        <v>1713.6</v>
      </c>
      <c r="I43" s="17">
        <f t="shared" si="9"/>
        <v>1713.6</v>
      </c>
      <c r="K43" s="17">
        <f t="shared" si="10"/>
        <v>1713.6</v>
      </c>
      <c r="L43" s="4">
        <v>-56.5</v>
      </c>
      <c r="M43" s="17">
        <f t="shared" si="11"/>
        <v>1657.1</v>
      </c>
      <c r="O43" s="17">
        <f t="shared" si="12"/>
        <v>1657.1</v>
      </c>
      <c r="Q43" s="22">
        <f t="shared" si="7"/>
        <v>1657.1</v>
      </c>
    </row>
    <row r="44" spans="1:17" ht="56.25" hidden="1" customHeight="1" x14ac:dyDescent="0.25">
      <c r="A44" s="6" t="s">
        <v>66</v>
      </c>
      <c r="B44" s="6" t="s">
        <v>46</v>
      </c>
      <c r="C44" s="30">
        <v>40000</v>
      </c>
      <c r="E44" s="17">
        <f t="shared" si="0"/>
        <v>40000</v>
      </c>
      <c r="G44" s="17">
        <f t="shared" si="8"/>
        <v>40000</v>
      </c>
      <c r="I44" s="17">
        <f t="shared" si="9"/>
        <v>40000</v>
      </c>
      <c r="K44" s="17">
        <f t="shared" si="10"/>
        <v>40000</v>
      </c>
      <c r="L44" s="4">
        <v>-40000</v>
      </c>
      <c r="M44" s="17">
        <f t="shared" si="11"/>
        <v>0</v>
      </c>
      <c r="O44" s="17">
        <f t="shared" si="12"/>
        <v>0</v>
      </c>
      <c r="Q44" s="22">
        <f t="shared" si="7"/>
        <v>0</v>
      </c>
    </row>
    <row r="45" spans="1:17" ht="54" customHeight="1" x14ac:dyDescent="0.25">
      <c r="A45" s="6" t="s">
        <v>66</v>
      </c>
      <c r="B45" s="6" t="s">
        <v>47</v>
      </c>
      <c r="C45" s="30">
        <v>2000</v>
      </c>
      <c r="E45" s="17">
        <f t="shared" si="0"/>
        <v>2000</v>
      </c>
      <c r="G45" s="17">
        <f t="shared" si="8"/>
        <v>2000</v>
      </c>
      <c r="I45" s="17">
        <f t="shared" si="9"/>
        <v>2000</v>
      </c>
      <c r="J45" s="4">
        <v>3500</v>
      </c>
      <c r="K45" s="17">
        <f t="shared" si="10"/>
        <v>5500</v>
      </c>
      <c r="L45" s="4">
        <v>5003.78</v>
      </c>
      <c r="M45" s="17">
        <f t="shared" si="11"/>
        <v>10503.779999999999</v>
      </c>
      <c r="O45" s="17">
        <f t="shared" si="12"/>
        <v>10503.779999999999</v>
      </c>
      <c r="Q45" s="22">
        <f t="shared" si="7"/>
        <v>10503.779999999999</v>
      </c>
    </row>
    <row r="46" spans="1:17" ht="47.25" x14ac:dyDescent="0.25">
      <c r="A46" s="6" t="s">
        <v>66</v>
      </c>
      <c r="B46" s="6" t="s">
        <v>48</v>
      </c>
      <c r="C46" s="30">
        <v>2300</v>
      </c>
      <c r="E46" s="17">
        <f t="shared" si="0"/>
        <v>2300</v>
      </c>
      <c r="G46" s="17">
        <f t="shared" si="8"/>
        <v>2300</v>
      </c>
      <c r="I46" s="17">
        <f t="shared" si="9"/>
        <v>2300</v>
      </c>
      <c r="K46" s="17">
        <f t="shared" si="10"/>
        <v>2300</v>
      </c>
      <c r="M46" s="17">
        <f t="shared" si="11"/>
        <v>2300</v>
      </c>
      <c r="O46" s="17">
        <f t="shared" si="12"/>
        <v>2300</v>
      </c>
      <c r="Q46" s="22">
        <f t="shared" si="7"/>
        <v>2300</v>
      </c>
    </row>
    <row r="47" spans="1:17" ht="47.25" x14ac:dyDescent="0.25">
      <c r="A47" s="6" t="s">
        <v>66</v>
      </c>
      <c r="B47" s="6" t="s">
        <v>49</v>
      </c>
      <c r="C47" s="30">
        <v>2000</v>
      </c>
      <c r="E47" s="17">
        <f t="shared" si="0"/>
        <v>2000</v>
      </c>
      <c r="G47" s="17">
        <f t="shared" si="8"/>
        <v>2000</v>
      </c>
      <c r="I47" s="17">
        <f t="shared" si="9"/>
        <v>2000</v>
      </c>
      <c r="K47" s="17">
        <f t="shared" si="10"/>
        <v>2000</v>
      </c>
      <c r="M47" s="17">
        <f t="shared" si="11"/>
        <v>2000</v>
      </c>
      <c r="O47" s="17">
        <f t="shared" si="12"/>
        <v>2000</v>
      </c>
      <c r="Q47" s="22">
        <f t="shared" si="7"/>
        <v>2000</v>
      </c>
    </row>
    <row r="48" spans="1:17" ht="31.5" x14ac:dyDescent="0.25">
      <c r="A48" s="6" t="s">
        <v>66</v>
      </c>
      <c r="B48" s="6" t="s">
        <v>50</v>
      </c>
      <c r="C48" s="30">
        <f>1117.7-98.76</f>
        <v>1018.94</v>
      </c>
      <c r="E48" s="17">
        <f t="shared" si="0"/>
        <v>1018.94</v>
      </c>
      <c r="G48" s="17">
        <f t="shared" si="8"/>
        <v>1018.94</v>
      </c>
      <c r="I48" s="17">
        <f t="shared" si="9"/>
        <v>1018.94</v>
      </c>
      <c r="K48" s="17">
        <f t="shared" si="10"/>
        <v>1018.94</v>
      </c>
      <c r="M48" s="17">
        <f t="shared" si="11"/>
        <v>1018.94</v>
      </c>
      <c r="O48" s="17">
        <f t="shared" si="12"/>
        <v>1018.94</v>
      </c>
      <c r="Q48" s="22">
        <f t="shared" si="7"/>
        <v>1018.94</v>
      </c>
    </row>
    <row r="49" spans="1:17" ht="31.5" x14ac:dyDescent="0.25">
      <c r="A49" s="6" t="s">
        <v>66</v>
      </c>
      <c r="B49" s="6" t="s">
        <v>62</v>
      </c>
      <c r="C49" s="30"/>
      <c r="D49" s="4">
        <v>214496.3</v>
      </c>
      <c r="E49" s="17">
        <f t="shared" si="0"/>
        <v>214496.3</v>
      </c>
      <c r="G49" s="17">
        <f t="shared" si="8"/>
        <v>214496.3</v>
      </c>
      <c r="I49" s="17">
        <f t="shared" si="9"/>
        <v>214496.3</v>
      </c>
      <c r="K49" s="17">
        <f t="shared" si="10"/>
        <v>214496.3</v>
      </c>
      <c r="M49" s="17">
        <f t="shared" si="11"/>
        <v>214496.3</v>
      </c>
      <c r="O49" s="17">
        <f t="shared" si="12"/>
        <v>214496.3</v>
      </c>
      <c r="Q49" s="22">
        <f t="shared" si="7"/>
        <v>214496.3</v>
      </c>
    </row>
    <row r="50" spans="1:17" ht="63" x14ac:dyDescent="0.25">
      <c r="A50" s="6" t="s">
        <v>63</v>
      </c>
      <c r="B50" s="6" t="s">
        <v>65</v>
      </c>
      <c r="C50" s="30"/>
      <c r="E50" s="17"/>
      <c r="F50" s="4">
        <v>7878.93</v>
      </c>
      <c r="G50" s="17">
        <f t="shared" si="8"/>
        <v>7878.93</v>
      </c>
      <c r="I50" s="17">
        <f t="shared" si="9"/>
        <v>7878.93</v>
      </c>
      <c r="K50" s="17">
        <f t="shared" si="10"/>
        <v>7878.93</v>
      </c>
      <c r="M50" s="17">
        <f t="shared" si="11"/>
        <v>7878.93</v>
      </c>
      <c r="O50" s="17">
        <f t="shared" si="12"/>
        <v>7878.93</v>
      </c>
      <c r="P50" s="4">
        <v>-7878.93</v>
      </c>
      <c r="Q50" s="22">
        <f t="shared" si="7"/>
        <v>0</v>
      </c>
    </row>
    <row r="51" spans="1:17" ht="63" x14ac:dyDescent="0.25">
      <c r="A51" s="6" t="s">
        <v>63</v>
      </c>
      <c r="B51" s="6" t="s">
        <v>64</v>
      </c>
      <c r="C51" s="30"/>
      <c r="E51" s="17"/>
      <c r="F51" s="4">
        <v>4557.6499999999996</v>
      </c>
      <c r="G51" s="17">
        <f t="shared" si="8"/>
        <v>4557.6499999999996</v>
      </c>
      <c r="I51" s="17">
        <f t="shared" si="9"/>
        <v>4557.6499999999996</v>
      </c>
      <c r="K51" s="17">
        <f t="shared" si="10"/>
        <v>4557.6499999999996</v>
      </c>
      <c r="M51" s="17">
        <f t="shared" si="11"/>
        <v>4557.6499999999996</v>
      </c>
      <c r="O51" s="17">
        <f t="shared" si="12"/>
        <v>4557.6499999999996</v>
      </c>
      <c r="P51" s="4">
        <v>-4105.41</v>
      </c>
      <c r="Q51" s="22">
        <f t="shared" si="7"/>
        <v>452.23999999999978</v>
      </c>
    </row>
    <row r="52" spans="1:17" ht="110.25" x14ac:dyDescent="0.25">
      <c r="A52" s="6" t="s">
        <v>66</v>
      </c>
      <c r="B52" s="6" t="s">
        <v>78</v>
      </c>
      <c r="C52" s="30"/>
      <c r="E52" s="17"/>
      <c r="G52" s="17"/>
      <c r="H52" s="4">
        <v>1220.9000000000001</v>
      </c>
      <c r="I52" s="17">
        <f t="shared" si="9"/>
        <v>1220.9000000000001</v>
      </c>
      <c r="K52" s="17">
        <f t="shared" si="10"/>
        <v>1220.9000000000001</v>
      </c>
      <c r="M52" s="17">
        <f t="shared" si="11"/>
        <v>1220.9000000000001</v>
      </c>
      <c r="O52" s="17">
        <f t="shared" si="12"/>
        <v>1220.9000000000001</v>
      </c>
      <c r="Q52" s="22">
        <f t="shared" si="7"/>
        <v>1220.9000000000001</v>
      </c>
    </row>
    <row r="53" spans="1:17" ht="31.5" x14ac:dyDescent="0.25">
      <c r="A53" s="6" t="s">
        <v>66</v>
      </c>
      <c r="B53" s="6" t="s">
        <v>75</v>
      </c>
      <c r="C53" s="30"/>
      <c r="E53" s="17"/>
      <c r="G53" s="17"/>
      <c r="H53" s="4">
        <v>258.63</v>
      </c>
      <c r="I53" s="17">
        <f t="shared" ref="I53" si="13">G53+H53</f>
        <v>258.63</v>
      </c>
      <c r="K53" s="17">
        <f t="shared" ref="K53" si="14">I53+J53</f>
        <v>258.63</v>
      </c>
      <c r="M53" s="17">
        <f t="shared" si="11"/>
        <v>258.63</v>
      </c>
      <c r="O53" s="17">
        <f t="shared" si="12"/>
        <v>258.63</v>
      </c>
      <c r="Q53" s="22">
        <f t="shared" si="7"/>
        <v>258.63</v>
      </c>
    </row>
    <row r="54" spans="1:17" ht="31.5" x14ac:dyDescent="0.25">
      <c r="A54" s="6" t="s">
        <v>66</v>
      </c>
      <c r="B54" s="6" t="s">
        <v>79</v>
      </c>
      <c r="C54" s="30"/>
      <c r="E54" s="17"/>
      <c r="G54" s="17"/>
      <c r="H54" s="4">
        <v>258.63</v>
      </c>
      <c r="I54" s="17"/>
      <c r="J54" s="4">
        <v>1000</v>
      </c>
      <c r="K54" s="17">
        <f t="shared" si="10"/>
        <v>1000</v>
      </c>
      <c r="M54" s="17">
        <f t="shared" si="11"/>
        <v>1000</v>
      </c>
      <c r="O54" s="17">
        <f t="shared" si="12"/>
        <v>1000</v>
      </c>
      <c r="Q54" s="22">
        <f t="shared" si="7"/>
        <v>1000</v>
      </c>
    </row>
    <row r="55" spans="1:17" ht="78.75" x14ac:dyDescent="0.25">
      <c r="A55" s="6" t="s">
        <v>66</v>
      </c>
      <c r="B55" s="6" t="s">
        <v>82</v>
      </c>
      <c r="C55" s="30"/>
      <c r="E55" s="17"/>
      <c r="G55" s="17"/>
      <c r="I55" s="17"/>
      <c r="K55" s="17"/>
      <c r="L55" s="4">
        <v>252.85</v>
      </c>
      <c r="M55" s="17">
        <f t="shared" si="11"/>
        <v>252.85</v>
      </c>
      <c r="O55" s="17">
        <f t="shared" si="12"/>
        <v>252.85</v>
      </c>
      <c r="Q55" s="22">
        <f t="shared" si="7"/>
        <v>252.85</v>
      </c>
    </row>
    <row r="56" spans="1:17" ht="47.25" x14ac:dyDescent="0.25">
      <c r="A56" s="6" t="s">
        <v>83</v>
      </c>
      <c r="B56" s="6" t="s">
        <v>84</v>
      </c>
      <c r="C56" s="30"/>
      <c r="E56" s="17"/>
      <c r="G56" s="17"/>
      <c r="I56" s="17"/>
      <c r="K56" s="17"/>
      <c r="L56" s="4">
        <v>270.92</v>
      </c>
      <c r="M56" s="17">
        <f t="shared" si="11"/>
        <v>270.92</v>
      </c>
      <c r="N56" s="4">
        <v>23.97</v>
      </c>
      <c r="O56" s="17">
        <f t="shared" si="12"/>
        <v>294.89</v>
      </c>
      <c r="Q56" s="22">
        <f t="shared" si="7"/>
        <v>294.89</v>
      </c>
    </row>
    <row r="57" spans="1:17" x14ac:dyDescent="0.25">
      <c r="A57" s="24" t="s">
        <v>53</v>
      </c>
      <c r="B57" s="20" t="s">
        <v>54</v>
      </c>
      <c r="C57" s="33">
        <f>C58</f>
        <v>5234.04</v>
      </c>
      <c r="E57" s="23">
        <f t="shared" si="0"/>
        <v>5234.04</v>
      </c>
      <c r="G57" s="23">
        <f t="shared" si="8"/>
        <v>5234.04</v>
      </c>
      <c r="I57" s="23">
        <f>SUM(I58:I59)</f>
        <v>10280.59</v>
      </c>
      <c r="K57" s="23">
        <f>SUM(K58:K59)</f>
        <v>10280.59</v>
      </c>
      <c r="M57" s="23">
        <f>SUM(M58:M60)</f>
        <v>10559.79</v>
      </c>
      <c r="O57" s="23">
        <f>SUM(O58:O60)</f>
        <v>10559.79</v>
      </c>
      <c r="Q57" s="23">
        <f>SUM(Q58:Q60)</f>
        <v>9700.4700000000012</v>
      </c>
    </row>
    <row r="58" spans="1:17" ht="53.25" customHeight="1" x14ac:dyDescent="0.25">
      <c r="A58" s="25" t="s">
        <v>55</v>
      </c>
      <c r="B58" s="6" t="s">
        <v>58</v>
      </c>
      <c r="C58" s="30">
        <v>5234.04</v>
      </c>
      <c r="E58" s="17">
        <f t="shared" si="0"/>
        <v>5234.04</v>
      </c>
      <c r="G58" s="17">
        <f t="shared" si="8"/>
        <v>5234.04</v>
      </c>
      <c r="I58" s="17">
        <f t="shared" si="9"/>
        <v>5234.04</v>
      </c>
      <c r="K58" s="17">
        <f t="shared" ref="K58:K64" si="15">I58+J58</f>
        <v>5234.04</v>
      </c>
      <c r="M58" s="17">
        <f t="shared" ref="M58:M64" si="16">K58+L58</f>
        <v>5234.04</v>
      </c>
      <c r="O58" s="17">
        <f t="shared" ref="O58:O64" si="17">M58+N58</f>
        <v>5234.04</v>
      </c>
      <c r="P58" s="4">
        <v>-859.32</v>
      </c>
      <c r="Q58" s="22">
        <f t="shared" ref="Q58:Q64" si="18">O58+P58</f>
        <v>4374.72</v>
      </c>
    </row>
    <row r="59" spans="1:17" ht="32.25" customHeight="1" x14ac:dyDescent="0.25">
      <c r="A59" s="6" t="s">
        <v>73</v>
      </c>
      <c r="B59" s="6" t="s">
        <v>74</v>
      </c>
      <c r="C59" s="30"/>
      <c r="E59" s="17">
        <f t="shared" si="0"/>
        <v>0</v>
      </c>
      <c r="G59" s="17">
        <f t="shared" si="8"/>
        <v>0</v>
      </c>
      <c r="H59" s="4">
        <f>2171.74+1804.57+1070.24</f>
        <v>5046.5499999999993</v>
      </c>
      <c r="I59" s="17">
        <f t="shared" si="9"/>
        <v>5046.5499999999993</v>
      </c>
      <c r="K59" s="17">
        <f t="shared" si="15"/>
        <v>5046.5499999999993</v>
      </c>
      <c r="M59" s="17">
        <f t="shared" si="16"/>
        <v>5046.5499999999993</v>
      </c>
      <c r="O59" s="17">
        <f t="shared" si="17"/>
        <v>5046.5499999999993</v>
      </c>
      <c r="Q59" s="22">
        <f t="shared" si="18"/>
        <v>5046.5499999999993</v>
      </c>
    </row>
    <row r="60" spans="1:17" ht="45" customHeight="1" x14ac:dyDescent="0.25">
      <c r="A60" s="6" t="s">
        <v>73</v>
      </c>
      <c r="B60" s="6" t="s">
        <v>85</v>
      </c>
      <c r="C60" s="30"/>
      <c r="E60" s="17">
        <f t="shared" si="0"/>
        <v>0</v>
      </c>
      <c r="G60" s="17">
        <f t="shared" si="8"/>
        <v>0</v>
      </c>
      <c r="I60" s="17">
        <f t="shared" si="9"/>
        <v>0</v>
      </c>
      <c r="K60" s="17">
        <f t="shared" si="15"/>
        <v>0</v>
      </c>
      <c r="L60" s="4">
        <v>279.2</v>
      </c>
      <c r="M60" s="17">
        <f t="shared" si="16"/>
        <v>279.2</v>
      </c>
      <c r="O60" s="17">
        <f t="shared" si="17"/>
        <v>279.2</v>
      </c>
      <c r="Q60" s="22">
        <f t="shared" si="18"/>
        <v>279.2</v>
      </c>
    </row>
    <row r="61" spans="1:17" ht="15.75" hidden="1" customHeight="1" x14ac:dyDescent="0.25">
      <c r="A61" s="6"/>
      <c r="B61" s="6"/>
      <c r="C61" s="30"/>
      <c r="E61" s="17">
        <f t="shared" si="0"/>
        <v>0</v>
      </c>
      <c r="G61" s="17">
        <f t="shared" si="8"/>
        <v>0</v>
      </c>
      <c r="I61" s="17">
        <f t="shared" si="9"/>
        <v>0</v>
      </c>
      <c r="K61" s="17">
        <f t="shared" si="15"/>
        <v>0</v>
      </c>
      <c r="M61" s="17">
        <f t="shared" si="16"/>
        <v>0</v>
      </c>
      <c r="O61" s="17">
        <f t="shared" si="17"/>
        <v>0</v>
      </c>
      <c r="Q61" s="22">
        <f t="shared" si="18"/>
        <v>0</v>
      </c>
    </row>
    <row r="62" spans="1:17" ht="15.75" hidden="1" customHeight="1" x14ac:dyDescent="0.25">
      <c r="A62" s="6"/>
      <c r="B62" s="6"/>
      <c r="C62" s="30"/>
      <c r="E62" s="17">
        <f t="shared" si="0"/>
        <v>0</v>
      </c>
      <c r="G62" s="17">
        <f t="shared" si="8"/>
        <v>0</v>
      </c>
      <c r="I62" s="17">
        <f t="shared" si="9"/>
        <v>0</v>
      </c>
      <c r="K62" s="17">
        <f t="shared" si="15"/>
        <v>0</v>
      </c>
      <c r="M62" s="17">
        <f t="shared" si="16"/>
        <v>0</v>
      </c>
      <c r="O62" s="17">
        <f t="shared" si="17"/>
        <v>0</v>
      </c>
      <c r="Q62" s="22">
        <f t="shared" si="18"/>
        <v>0</v>
      </c>
    </row>
    <row r="63" spans="1:17" hidden="1" x14ac:dyDescent="0.25">
      <c r="A63" s="6"/>
      <c r="B63" s="6"/>
      <c r="C63" s="30"/>
      <c r="E63" s="17">
        <f t="shared" si="0"/>
        <v>0</v>
      </c>
      <c r="G63" s="17">
        <f t="shared" si="8"/>
        <v>0</v>
      </c>
      <c r="I63" s="17">
        <f t="shared" si="9"/>
        <v>0</v>
      </c>
      <c r="K63" s="17">
        <f t="shared" si="15"/>
        <v>0</v>
      </c>
      <c r="M63" s="17">
        <f t="shared" si="16"/>
        <v>0</v>
      </c>
      <c r="O63" s="17">
        <f t="shared" si="17"/>
        <v>0</v>
      </c>
      <c r="Q63" s="22">
        <f t="shared" si="18"/>
        <v>0</v>
      </c>
    </row>
    <row r="64" spans="1:17" hidden="1" x14ac:dyDescent="0.25">
      <c r="A64" s="6"/>
      <c r="B64" s="6"/>
      <c r="C64" s="30"/>
      <c r="E64" s="17">
        <f t="shared" si="0"/>
        <v>0</v>
      </c>
      <c r="G64" s="17">
        <f t="shared" si="8"/>
        <v>0</v>
      </c>
      <c r="I64" s="17">
        <f t="shared" si="9"/>
        <v>0</v>
      </c>
      <c r="K64" s="17">
        <f t="shared" si="15"/>
        <v>0</v>
      </c>
      <c r="M64" s="17">
        <f t="shared" si="16"/>
        <v>0</v>
      </c>
      <c r="O64" s="17">
        <f t="shared" si="17"/>
        <v>0</v>
      </c>
      <c r="Q64" s="22">
        <f t="shared" si="18"/>
        <v>0</v>
      </c>
    </row>
    <row r="65" spans="1:17" ht="45.75" customHeight="1" x14ac:dyDescent="0.25">
      <c r="A65" s="7" t="s">
        <v>33</v>
      </c>
      <c r="B65" s="9" t="s">
        <v>32</v>
      </c>
      <c r="C65" s="33">
        <f>C66</f>
        <v>28813.809999999998</v>
      </c>
      <c r="E65" s="19">
        <f>E66</f>
        <v>51164.36</v>
      </c>
      <c r="G65" s="19">
        <f>G66</f>
        <v>51164.36</v>
      </c>
      <c r="I65" s="19">
        <f>I66</f>
        <v>51164.36</v>
      </c>
      <c r="K65" s="19">
        <f>K66</f>
        <v>51164.36</v>
      </c>
      <c r="M65" s="19">
        <f>M66</f>
        <v>51164.36</v>
      </c>
      <c r="O65" s="19">
        <f>O66</f>
        <v>51164.36</v>
      </c>
      <c r="Q65" s="23">
        <f>Q66</f>
        <v>0</v>
      </c>
    </row>
    <row r="66" spans="1:17" ht="47.25" x14ac:dyDescent="0.25">
      <c r="A66" s="6" t="s">
        <v>31</v>
      </c>
      <c r="B66" s="6" t="s">
        <v>30</v>
      </c>
      <c r="C66" s="30">
        <f>C67+C68+C69</f>
        <v>28813.809999999998</v>
      </c>
      <c r="E66" s="22">
        <f>E67+E68+E69</f>
        <v>51164.36</v>
      </c>
      <c r="G66" s="22">
        <f>G67+G68+G69</f>
        <v>51164.36</v>
      </c>
      <c r="I66" s="22">
        <f>I67+I68+I69</f>
        <v>51164.36</v>
      </c>
      <c r="K66" s="22">
        <f>K67+K68+K69</f>
        <v>51164.36</v>
      </c>
      <c r="M66" s="22">
        <f>M67+M68+M69</f>
        <v>51164.36</v>
      </c>
      <c r="O66" s="22">
        <f>O67+O68+O69</f>
        <v>51164.36</v>
      </c>
      <c r="Q66" s="22">
        <f>Q67+Q68+Q69</f>
        <v>0</v>
      </c>
    </row>
    <row r="67" spans="1:17" hidden="1" outlineLevel="1" x14ac:dyDescent="0.25">
      <c r="A67" s="6"/>
      <c r="B67" s="26" t="s">
        <v>56</v>
      </c>
      <c r="C67" s="30">
        <v>13908.81</v>
      </c>
      <c r="D67" s="4">
        <v>20222.05</v>
      </c>
      <c r="E67" s="17">
        <f t="shared" si="0"/>
        <v>34130.86</v>
      </c>
      <c r="G67" s="17">
        <f>E67+F67</f>
        <v>34130.86</v>
      </c>
      <c r="I67" s="17">
        <f>G67+H67</f>
        <v>34130.86</v>
      </c>
      <c r="K67" s="17">
        <f>I67+J67</f>
        <v>34130.86</v>
      </c>
      <c r="M67" s="17">
        <f>K67+L67</f>
        <v>34130.86</v>
      </c>
      <c r="O67" s="17">
        <f>M67+N67</f>
        <v>34130.86</v>
      </c>
      <c r="P67" s="4">
        <v>-34130.86</v>
      </c>
      <c r="Q67" s="22">
        <f>O67+P67</f>
        <v>0</v>
      </c>
    </row>
    <row r="68" spans="1:17" hidden="1" outlineLevel="1" x14ac:dyDescent="0.25">
      <c r="A68" s="6"/>
      <c r="B68" s="26" t="s">
        <v>59</v>
      </c>
      <c r="C68" s="30">
        <v>7308.2</v>
      </c>
      <c r="D68" s="4">
        <v>2558.4</v>
      </c>
      <c r="E68" s="17">
        <f>C68+D68</f>
        <v>9866.6</v>
      </c>
      <c r="G68" s="17">
        <f>E68+F68</f>
        <v>9866.6</v>
      </c>
      <c r="I68" s="17">
        <f>G68+H68</f>
        <v>9866.6</v>
      </c>
      <c r="K68" s="17">
        <f>I68+J68</f>
        <v>9866.6</v>
      </c>
      <c r="M68" s="17">
        <f>K68+L68</f>
        <v>9866.6</v>
      </c>
      <c r="O68" s="17">
        <f>M68+N68</f>
        <v>9866.6</v>
      </c>
      <c r="P68" s="4">
        <v>-9866.6</v>
      </c>
      <c r="Q68" s="22">
        <f>O68+P68</f>
        <v>0</v>
      </c>
    </row>
    <row r="69" spans="1:17" ht="43.5" hidden="1" customHeight="1" outlineLevel="1" x14ac:dyDescent="0.25">
      <c r="A69" s="6"/>
      <c r="B69" s="26" t="s">
        <v>57</v>
      </c>
      <c r="C69" s="30">
        <v>7596.8</v>
      </c>
      <c r="D69" s="4">
        <f>2570.1-3000</f>
        <v>-429.90000000000009</v>
      </c>
      <c r="E69" s="17">
        <f t="shared" si="0"/>
        <v>7166.9</v>
      </c>
      <c r="G69" s="17">
        <f>E69+F69</f>
        <v>7166.9</v>
      </c>
      <c r="I69" s="17">
        <f>G69+H69</f>
        <v>7166.9</v>
      </c>
      <c r="K69" s="17">
        <f>I69+J69</f>
        <v>7166.9</v>
      </c>
      <c r="M69" s="17">
        <f>K69+L69</f>
        <v>7166.9</v>
      </c>
      <c r="O69" s="17">
        <f>M69+N69</f>
        <v>7166.9</v>
      </c>
      <c r="P69" s="4">
        <v>-7166.9</v>
      </c>
      <c r="Q69" s="22">
        <f>O69+P69</f>
        <v>0</v>
      </c>
    </row>
    <row r="70" spans="1:17" hidden="1" outlineLevel="1" x14ac:dyDescent="0.25">
      <c r="A70" s="6"/>
      <c r="B70" s="6"/>
      <c r="C70" s="30"/>
      <c r="E70" s="17"/>
      <c r="G70" s="17"/>
      <c r="I70" s="17"/>
      <c r="K70" s="17"/>
      <c r="M70" s="17"/>
      <c r="O70" s="17"/>
      <c r="Q70" s="22"/>
    </row>
    <row r="71" spans="1:17" collapsed="1" x14ac:dyDescent="0.25">
      <c r="A71" s="42" t="s">
        <v>3</v>
      </c>
      <c r="B71" s="42"/>
      <c r="C71" s="31">
        <f>C13+C11+C65+C32+C57</f>
        <v>280706.55</v>
      </c>
      <c r="D71" s="4">
        <f>SUM(D11:D70)</f>
        <v>236846.84999999998</v>
      </c>
      <c r="E71" s="19">
        <f>E13+E11+E65+E32+E57</f>
        <v>517553.39999999997</v>
      </c>
      <c r="F71" s="4">
        <f>SUM(F11:F70)</f>
        <v>12436.58</v>
      </c>
      <c r="G71" s="19">
        <f>G13+G11+G65+G32+G57</f>
        <v>529989.98</v>
      </c>
      <c r="H71" s="4">
        <f>SUM(H11:H70)</f>
        <v>11351.71</v>
      </c>
      <c r="I71" s="19">
        <f>I13+I11+I65+I32+I57</f>
        <v>541083.05999999994</v>
      </c>
      <c r="J71" s="4">
        <f>SUM(J11:J70)</f>
        <v>5097.93</v>
      </c>
      <c r="K71" s="19">
        <f>K13+K11+K65+K32+K57</f>
        <v>546180.99</v>
      </c>
      <c r="L71" s="4">
        <f>SUM(L11:L70)</f>
        <v>-34156.73000000001</v>
      </c>
      <c r="M71" s="19">
        <f>M13+M11+M65+M32+M57</f>
        <v>512024.25999999995</v>
      </c>
      <c r="N71" s="4">
        <f>SUM(N11:N70)</f>
        <v>7983.7</v>
      </c>
      <c r="O71" s="19">
        <f>O13+O11+O65+O32+O57</f>
        <v>520007.96</v>
      </c>
      <c r="P71" s="4">
        <f>SUM(P11:P70)</f>
        <v>-43017.740000000005</v>
      </c>
      <c r="Q71" s="23">
        <f>Q13+Q11+Q65+Q32+Q57</f>
        <v>476990.22000000009</v>
      </c>
    </row>
  </sheetData>
  <mergeCells count="7">
    <mergeCell ref="A71:B71"/>
    <mergeCell ref="A1:Q1"/>
    <mergeCell ref="A2:Q2"/>
    <mergeCell ref="A3:Q3"/>
    <mergeCell ref="A4:Q4"/>
    <mergeCell ref="A5:Q5"/>
    <mergeCell ref="A6:Q6"/>
  </mergeCells>
  <pageMargins left="0.70866141732283472" right="0.19685039370078741" top="0.59055118110236227" bottom="0.31496062992125984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2022-12-09T12:18:21Z</dcterms:modified>
</cp:coreProperties>
</file>