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8AFA508B-19BA-406F-922D-C0ED0D001303}" xr6:coauthVersionLast="47" xr6:coauthVersionMax="47" xr10:uidLastSave="{00000000-0000-0000-0000-000000000000}"/>
  <bookViews>
    <workbookView xWindow="15045" yWindow="420" windowWidth="10935" windowHeight="13305" tabRatio="480" xr2:uid="{00000000-000D-0000-FFFF-FFFF00000000}"/>
  </bookViews>
  <sheets>
    <sheet name="прил.2 (безвоз)" sheetId="2" r:id="rId1"/>
  </sheets>
  <definedNames>
    <definedName name="_xlnm.Print_Titles" localSheetId="0">'прил.2 (безвоз)'!$8:$8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6" i="2" l="1"/>
  <c r="T47" i="2"/>
  <c r="U53" i="2"/>
  <c r="U52" i="2"/>
  <c r="T64" i="2" l="1"/>
  <c r="T63" i="2"/>
  <c r="R60" i="2"/>
  <c r="R66" i="2" s="1"/>
  <c r="Q59" i="2"/>
  <c r="S59" i="2" s="1"/>
  <c r="U59" i="2" s="1"/>
  <c r="P60" i="2"/>
  <c r="Q65" i="2"/>
  <c r="S65" i="2" s="1"/>
  <c r="U65" i="2" s="1"/>
  <c r="Q13" i="2"/>
  <c r="S13" i="2" s="1"/>
  <c r="U13" i="2" s="1"/>
  <c r="N48" i="2"/>
  <c r="O48" i="2" s="1"/>
  <c r="O49" i="2"/>
  <c r="Q49" i="2" s="1"/>
  <c r="S49" i="2" s="1"/>
  <c r="U49" i="2" s="1"/>
  <c r="L66" i="2"/>
  <c r="K20" i="2"/>
  <c r="M20" i="2" s="1"/>
  <c r="O20" i="2" s="1"/>
  <c r="Q20" i="2" s="1"/>
  <c r="S20" i="2" s="1"/>
  <c r="U20" i="2" s="1"/>
  <c r="K19" i="2"/>
  <c r="M19" i="2" s="1"/>
  <c r="O19" i="2" s="1"/>
  <c r="Q19" i="2" s="1"/>
  <c r="S19" i="2" s="1"/>
  <c r="U19" i="2" s="1"/>
  <c r="K18" i="2"/>
  <c r="M18" i="2" s="1"/>
  <c r="O18" i="2" s="1"/>
  <c r="Q18" i="2" s="1"/>
  <c r="S18" i="2" s="1"/>
  <c r="U18" i="2" s="1"/>
  <c r="K17" i="2"/>
  <c r="M17" i="2" s="1"/>
  <c r="O17" i="2" s="1"/>
  <c r="Q17" i="2" s="1"/>
  <c r="S17" i="2" s="1"/>
  <c r="U17" i="2" s="1"/>
  <c r="K16" i="2"/>
  <c r="M16" i="2" s="1"/>
  <c r="O16" i="2" s="1"/>
  <c r="Q16" i="2" s="1"/>
  <c r="S16" i="2" s="1"/>
  <c r="U16" i="2" s="1"/>
  <c r="K12" i="2"/>
  <c r="M12" i="2" s="1"/>
  <c r="M11" i="2" s="1"/>
  <c r="K51" i="2"/>
  <c r="M51" i="2" s="1"/>
  <c r="O51" i="2" s="1"/>
  <c r="Q51" i="2" s="1"/>
  <c r="S51" i="2" s="1"/>
  <c r="U51" i="2" s="1"/>
  <c r="K31" i="2"/>
  <c r="M31" i="2" s="1"/>
  <c r="O31" i="2" s="1"/>
  <c r="Q31" i="2" s="1"/>
  <c r="S31" i="2" s="1"/>
  <c r="U31" i="2" s="1"/>
  <c r="I22" i="2"/>
  <c r="K22" i="2" s="1"/>
  <c r="M22" i="2" s="1"/>
  <c r="O22" i="2" s="1"/>
  <c r="Q22" i="2" s="1"/>
  <c r="S22" i="2" s="1"/>
  <c r="U22" i="2" s="1"/>
  <c r="N66" i="2" l="1"/>
  <c r="Q48" i="2"/>
  <c r="S48" i="2" s="1"/>
  <c r="U48" i="2" s="1"/>
  <c r="P66" i="2"/>
  <c r="O12" i="2"/>
  <c r="K11" i="2"/>
  <c r="J66" i="2"/>
  <c r="I46" i="2"/>
  <c r="K46" i="2" s="1"/>
  <c r="M46" i="2" s="1"/>
  <c r="O46" i="2" s="1"/>
  <c r="Q46" i="2" s="1"/>
  <c r="S46" i="2" s="1"/>
  <c r="U46" i="2" s="1"/>
  <c r="I45" i="2"/>
  <c r="K45" i="2" s="1"/>
  <c r="M45" i="2" s="1"/>
  <c r="O45" i="2" s="1"/>
  <c r="Q45" i="2" s="1"/>
  <c r="S45" i="2" s="1"/>
  <c r="U45" i="2" s="1"/>
  <c r="I44" i="2"/>
  <c r="K44" i="2" s="1"/>
  <c r="M44" i="2" s="1"/>
  <c r="O44" i="2" s="1"/>
  <c r="Q44" i="2" s="1"/>
  <c r="S44" i="2" s="1"/>
  <c r="U44" i="2" s="1"/>
  <c r="I43" i="2"/>
  <c r="K43" i="2" s="1"/>
  <c r="M43" i="2" s="1"/>
  <c r="O43" i="2" s="1"/>
  <c r="Q43" i="2" s="1"/>
  <c r="S43" i="2" s="1"/>
  <c r="U43" i="2" s="1"/>
  <c r="I42" i="2"/>
  <c r="K42" i="2" s="1"/>
  <c r="M42" i="2" s="1"/>
  <c r="O42" i="2" s="1"/>
  <c r="Q42" i="2" s="1"/>
  <c r="S42" i="2" s="1"/>
  <c r="U42" i="2" s="1"/>
  <c r="I40" i="2"/>
  <c r="K40" i="2" s="1"/>
  <c r="M40" i="2" s="1"/>
  <c r="O40" i="2" s="1"/>
  <c r="Q40" i="2" s="1"/>
  <c r="S40" i="2" s="1"/>
  <c r="U40" i="2" s="1"/>
  <c r="I39" i="2"/>
  <c r="K39" i="2" s="1"/>
  <c r="M39" i="2" s="1"/>
  <c r="O39" i="2" s="1"/>
  <c r="Q39" i="2" s="1"/>
  <c r="S39" i="2" s="1"/>
  <c r="U39" i="2" s="1"/>
  <c r="I38" i="2"/>
  <c r="K38" i="2" s="1"/>
  <c r="M38" i="2" s="1"/>
  <c r="O38" i="2" s="1"/>
  <c r="Q38" i="2" s="1"/>
  <c r="S38" i="2" s="1"/>
  <c r="U38" i="2" s="1"/>
  <c r="I37" i="2"/>
  <c r="K37" i="2" s="1"/>
  <c r="M37" i="2" s="1"/>
  <c r="O37" i="2" s="1"/>
  <c r="Q37" i="2" s="1"/>
  <c r="S37" i="2" s="1"/>
  <c r="U37" i="2" s="1"/>
  <c r="I35" i="2"/>
  <c r="K35" i="2" s="1"/>
  <c r="M35" i="2" s="1"/>
  <c r="O35" i="2" s="1"/>
  <c r="Q35" i="2" s="1"/>
  <c r="S35" i="2" s="1"/>
  <c r="U35" i="2" s="1"/>
  <c r="I34" i="2"/>
  <c r="K34" i="2" s="1"/>
  <c r="M34" i="2" s="1"/>
  <c r="O34" i="2" s="1"/>
  <c r="Q34" i="2" s="1"/>
  <c r="S34" i="2" s="1"/>
  <c r="U34" i="2" s="1"/>
  <c r="H36" i="2"/>
  <c r="I36" i="2" s="1"/>
  <c r="K36" i="2" s="1"/>
  <c r="M36" i="2" s="1"/>
  <c r="O36" i="2" s="1"/>
  <c r="Q36" i="2" s="1"/>
  <c r="S36" i="2" s="1"/>
  <c r="U36" i="2" s="1"/>
  <c r="O11" i="2" l="1"/>
  <c r="Q12" i="2"/>
  <c r="G62" i="2"/>
  <c r="I63" i="2"/>
  <c r="I64" i="2"/>
  <c r="K64" i="2" s="1"/>
  <c r="M64" i="2" s="1"/>
  <c r="O64" i="2" s="1"/>
  <c r="Q64" i="2" s="1"/>
  <c r="S64" i="2" s="1"/>
  <c r="U64" i="2" s="1"/>
  <c r="I30" i="2"/>
  <c r="K30" i="2" s="1"/>
  <c r="M30" i="2" s="1"/>
  <c r="O30" i="2" s="1"/>
  <c r="Q30" i="2" s="1"/>
  <c r="S30" i="2" s="1"/>
  <c r="U30" i="2" s="1"/>
  <c r="H66" i="2"/>
  <c r="I15" i="2"/>
  <c r="K15" i="2" s="1"/>
  <c r="M15" i="2" s="1"/>
  <c r="O15" i="2" s="1"/>
  <c r="Q15" i="2" s="1"/>
  <c r="S15" i="2" s="1"/>
  <c r="U15" i="2" s="1"/>
  <c r="I11" i="2"/>
  <c r="Q11" i="2" l="1"/>
  <c r="S12" i="2"/>
  <c r="I62" i="2"/>
  <c r="I61" i="2" s="1"/>
  <c r="K63" i="2"/>
  <c r="M63" i="2" s="1"/>
  <c r="O63" i="2" s="1"/>
  <c r="Q63" i="2" s="1"/>
  <c r="S11" i="2" l="1"/>
  <c r="U12" i="2"/>
  <c r="U11" i="2" s="1"/>
  <c r="Q62" i="2"/>
  <c r="S63" i="2"/>
  <c r="K62" i="2"/>
  <c r="E30" i="2"/>
  <c r="G15" i="2"/>
  <c r="S62" i="2" l="1"/>
  <c r="S61" i="2" s="1"/>
  <c r="U63" i="2"/>
  <c r="U62" i="2" s="1"/>
  <c r="U61" i="2" s="1"/>
  <c r="K61" i="2"/>
  <c r="M62" i="2"/>
  <c r="O62" i="2" s="1"/>
  <c r="O61" i="2" s="1"/>
  <c r="F66" i="2"/>
  <c r="M61" i="2" l="1"/>
  <c r="E62" i="2"/>
  <c r="G61" i="2" s="1"/>
  <c r="Q61" i="2" l="1"/>
  <c r="E38" i="2"/>
  <c r="E21" i="2"/>
  <c r="G21" i="2" s="1"/>
  <c r="I21" i="2" s="1"/>
  <c r="K21" i="2" s="1"/>
  <c r="M21" i="2" s="1"/>
  <c r="O21" i="2" s="1"/>
  <c r="Q21" i="2" s="1"/>
  <c r="S21" i="2" s="1"/>
  <c r="U21" i="2" s="1"/>
  <c r="C15" i="2"/>
  <c r="E15" i="2" s="1"/>
  <c r="E16" i="2"/>
  <c r="E17" i="2"/>
  <c r="E18" i="2"/>
  <c r="E19" i="2"/>
  <c r="E20" i="2"/>
  <c r="E22" i="2"/>
  <c r="E23" i="2"/>
  <c r="G23" i="2" s="1"/>
  <c r="I23" i="2" s="1"/>
  <c r="K23" i="2" s="1"/>
  <c r="M23" i="2" s="1"/>
  <c r="O23" i="2" s="1"/>
  <c r="Q23" i="2" s="1"/>
  <c r="S23" i="2" s="1"/>
  <c r="U23" i="2" s="1"/>
  <c r="E24" i="2"/>
  <c r="E26" i="2"/>
  <c r="E27" i="2"/>
  <c r="E28" i="2"/>
  <c r="E29" i="2"/>
  <c r="G29" i="2" s="1"/>
  <c r="I29" i="2" s="1"/>
  <c r="K29" i="2" s="1"/>
  <c r="M29" i="2" s="1"/>
  <c r="O29" i="2" s="1"/>
  <c r="Q29" i="2" s="1"/>
  <c r="S29" i="2" s="1"/>
  <c r="U29" i="2" s="1"/>
  <c r="C14" i="2" l="1"/>
  <c r="C61" i="2"/>
  <c r="E60" i="2"/>
  <c r="G60" i="2" s="1"/>
  <c r="I60" i="2" s="1"/>
  <c r="K60" i="2" s="1"/>
  <c r="M60" i="2" s="1"/>
  <c r="O60" i="2" s="1"/>
  <c r="Q60" i="2" s="1"/>
  <c r="S60" i="2" s="1"/>
  <c r="U60" i="2" s="1"/>
  <c r="E58" i="2"/>
  <c r="G58" i="2" s="1"/>
  <c r="I58" i="2" s="1"/>
  <c r="K58" i="2" s="1"/>
  <c r="M58" i="2" s="1"/>
  <c r="O58" i="2" s="1"/>
  <c r="Q58" i="2" s="1"/>
  <c r="S58" i="2" s="1"/>
  <c r="U58" i="2" s="1"/>
  <c r="E57" i="2"/>
  <c r="G57" i="2" s="1"/>
  <c r="I57" i="2" s="1"/>
  <c r="K57" i="2" s="1"/>
  <c r="M57" i="2" s="1"/>
  <c r="O57" i="2" s="1"/>
  <c r="Q57" i="2" s="1"/>
  <c r="S57" i="2" s="1"/>
  <c r="U57" i="2" s="1"/>
  <c r="E56" i="2"/>
  <c r="G56" i="2" s="1"/>
  <c r="I56" i="2" s="1"/>
  <c r="K56" i="2" s="1"/>
  <c r="M56" i="2" s="1"/>
  <c r="O56" i="2" s="1"/>
  <c r="Q56" i="2" s="1"/>
  <c r="S56" i="2" s="1"/>
  <c r="U56" i="2" s="1"/>
  <c r="E55" i="2"/>
  <c r="G55" i="2" s="1"/>
  <c r="I55" i="2" s="1"/>
  <c r="K55" i="2" s="1"/>
  <c r="M55" i="2" s="1"/>
  <c r="O55" i="2" s="1"/>
  <c r="E54" i="2"/>
  <c r="E50" i="2"/>
  <c r="G50" i="2" s="1"/>
  <c r="I50" i="2" s="1"/>
  <c r="K50" i="2" s="1"/>
  <c r="M50" i="2" s="1"/>
  <c r="O50" i="2" s="1"/>
  <c r="Q50" i="2" s="1"/>
  <c r="S50" i="2" s="1"/>
  <c r="U50" i="2" s="1"/>
  <c r="E47" i="2"/>
  <c r="G47" i="2" s="1"/>
  <c r="I47" i="2" s="1"/>
  <c r="K47" i="2" s="1"/>
  <c r="M47" i="2" s="1"/>
  <c r="O47" i="2" s="1"/>
  <c r="Q47" i="2" s="1"/>
  <c r="S47" i="2" s="1"/>
  <c r="U47" i="2" s="1"/>
  <c r="U33" i="2" s="1"/>
  <c r="E46" i="2"/>
  <c r="E43" i="2"/>
  <c r="E42" i="2"/>
  <c r="E41" i="2"/>
  <c r="G41" i="2" s="1"/>
  <c r="I41" i="2" s="1"/>
  <c r="K41" i="2" s="1"/>
  <c r="E40" i="2"/>
  <c r="E39" i="2"/>
  <c r="E37" i="2"/>
  <c r="E34" i="2"/>
  <c r="C33" i="2"/>
  <c r="E32" i="2"/>
  <c r="G32" i="2" s="1"/>
  <c r="E25" i="2"/>
  <c r="E12" i="2"/>
  <c r="C11" i="2"/>
  <c r="O54" i="2" l="1"/>
  <c r="Q55" i="2"/>
  <c r="S55" i="2" s="1"/>
  <c r="K33" i="2"/>
  <c r="M41" i="2"/>
  <c r="M54" i="2"/>
  <c r="K54" i="2"/>
  <c r="G14" i="2"/>
  <c r="I32" i="2"/>
  <c r="I33" i="2"/>
  <c r="G33" i="2"/>
  <c r="E11" i="2"/>
  <c r="G11" i="2"/>
  <c r="C10" i="2"/>
  <c r="C9" i="2" s="1"/>
  <c r="C66" i="2"/>
  <c r="E33" i="2"/>
  <c r="D66" i="2"/>
  <c r="E14" i="2"/>
  <c r="E61" i="2"/>
  <c r="S54" i="2" l="1"/>
  <c r="U55" i="2"/>
  <c r="U54" i="2" s="1"/>
  <c r="Q54" i="2"/>
  <c r="M33" i="2"/>
  <c r="O41" i="2"/>
  <c r="G66" i="2"/>
  <c r="I14" i="2"/>
  <c r="I66" i="2" s="1"/>
  <c r="K32" i="2"/>
  <c r="G10" i="2"/>
  <c r="G9" i="2" s="1"/>
  <c r="E66" i="2"/>
  <c r="E10" i="2"/>
  <c r="E9" i="2" s="1"/>
  <c r="I10" i="2" l="1"/>
  <c r="I9" i="2" s="1"/>
  <c r="O33" i="2"/>
  <c r="Q41" i="2"/>
  <c r="K14" i="2"/>
  <c r="M32" i="2"/>
  <c r="Q33" i="2" l="1"/>
  <c r="S41" i="2"/>
  <c r="M14" i="2"/>
  <c r="M66" i="2" s="1"/>
  <c r="O32" i="2"/>
  <c r="K66" i="2"/>
  <c r="K10" i="2"/>
  <c r="K9" i="2" s="1"/>
  <c r="S33" i="2" l="1"/>
  <c r="U41" i="2"/>
  <c r="O14" i="2"/>
  <c r="O66" i="2" s="1"/>
  <c r="Q32" i="2"/>
  <c r="M10" i="2"/>
  <c r="M9" i="2" s="1"/>
  <c r="Q14" i="2" l="1"/>
  <c r="Q66" i="2" s="1"/>
  <c r="S32" i="2"/>
  <c r="O10" i="2"/>
  <c r="O9" i="2" s="1"/>
  <c r="Q10" i="2" l="1"/>
  <c r="Q9" i="2" s="1"/>
  <c r="S14" i="2"/>
  <c r="S66" i="2" s="1"/>
  <c r="U32" i="2"/>
  <c r="U14" i="2" s="1"/>
  <c r="S10" i="2" l="1"/>
  <c r="S9" i="2" s="1"/>
  <c r="U66" i="2"/>
  <c r="U10" i="2"/>
  <c r="U9" i="2" s="1"/>
</calcChain>
</file>

<file path=xl/sharedStrings.xml><?xml version="1.0" encoding="utf-8"?>
<sst xmlns="http://schemas.openxmlformats.org/spreadsheetml/2006/main" count="146" uniqueCount="105">
  <si>
    <t>(тыс. рублей)</t>
  </si>
  <si>
    <t>Сумма</t>
  </si>
  <si>
    <t>Код бюджетной классификации</t>
  </si>
  <si>
    <t>ВСЕГО:</t>
  </si>
  <si>
    <t>поправки</t>
  </si>
  <si>
    <t xml:space="preserve">Дотации бюджетам городских округов на выравнивание бюджетной обеспеченности
</t>
  </si>
  <si>
    <t xml:space="preserve">000 2 02 30000 00 0000 150
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</si>
  <si>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0223870620, 0223970620</t>
  </si>
  <si>
    <t>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 0326670650</t>
  </si>
  <si>
    <t>Субвенции на обеспечение полномочий Калининградской области по социальному обслуживанию граждан пожилого возраста и инвалидов 0326670710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</si>
  <si>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0336970160</t>
  </si>
  <si>
    <t>Субвенции осуществление отдельных государственных полномочий Калининградской области по содержанию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 0336970610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</si>
  <si>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 0336970640</t>
  </si>
  <si>
    <t>Субвенции на осуществление отдельных полномочий Калининградской области на руководство в сфере социальной поддержки населения 03L5070670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</si>
  <si>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 03L5170720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</si>
  <si>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 061В370730</t>
  </si>
  <si>
    <t>Субвенции на осуществление первичного воинского учета на территориях, где отсутствуют военные комиссариаты 07LГ751180</t>
  </si>
  <si>
    <t>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17LУ759300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</si>
  <si>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17LУ951200</t>
  </si>
  <si>
    <t xml:space="preserve">Субсидии бюджетам бюджетной системы Российской Федерации (межбюджетные субсидии)
</t>
  </si>
  <si>
    <t>Субсидии на обеспечение бесплатной перевозки обучающихся к муниципальным общеобразовательным учреждениям 0223971010</t>
  </si>
  <si>
    <t>Субсидии на модернизацию автобусного парка муниципальных образований, осуществляющих бесплатную перевозку обучающихся к месту учебы 0223971280</t>
  </si>
  <si>
    <t>Субсидии на обеспечение поддержки муниципальных образований в сфере культуры 0439471090</t>
  </si>
  <si>
    <t>Субсидии  на решение вопросов местного значения в сфере жилищно-коммунального хозяйства 061В371120</t>
  </si>
  <si>
    <t>Субсидии на содержание морских пляжей в границах муниципальных образований Калининградской области 14LП971380</t>
  </si>
  <si>
    <t>Субсидии на поддержку муниципальных газет 17LФ171250</t>
  </si>
  <si>
    <t xml:space="preserve">000 2 00 00000 00 0000 000
</t>
  </si>
  <si>
    <t xml:space="preserve">БЕЗВОЗМЕЗДНЫЕ ПОСТУПЛЕНИЯ
</t>
  </si>
  <si>
    <t xml:space="preserve">000 2 02 00000 00 0000 000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</si>
  <si>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</si>
  <si>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</si>
  <si>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</si>
  <si>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>Наименование кода безвозмездных поступлений</t>
  </si>
  <si>
    <t>000 2 02 29999 04 0000 150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</si>
  <si>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 0347070130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</si>
  <si>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</si>
  <si>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Субсидии на реализацию мероприятий по обеспечению жильем молодых семей 061Б8R4970</t>
  </si>
  <si>
    <t>Субсидии на поддержку муниципальных программ формирования современной городской среды на дворовые территории 201Ч771070</t>
  </si>
  <si>
    <t xml:space="preserve">Безвозмездные поступления от нерезидентов в бюджеты городских округов
</t>
  </si>
  <si>
    <t xml:space="preserve">0002 01 04000 04 0000 150
</t>
  </si>
  <si>
    <t>БЕЗВОЗМЕЗДНЫЕ ПОСТУПЛЕНИЯ ОТ НЕРЕЗИДЕНТОВ</t>
  </si>
  <si>
    <t xml:space="preserve">000 2 01 00000 00 0000 000
</t>
  </si>
  <si>
    <t>БЕЗВОЗМЕЗДНЫЕ ПОСТУПЛЕНИЯ ОТ ДРУГИХ БЮДЖЕТОВ БЮДЖЕТНОЙ СИСТЕМЫ РОССИЙСКОЙ ФЕДЕРАЦИИ</t>
  </si>
  <si>
    <t>Субвенции на проведение Всероссийской переписи населения 2020 года (9990054690)</t>
  </si>
  <si>
    <t>поправки (IIIчт.)</t>
  </si>
  <si>
    <t xml:space="preserve">к решению окружного Совета депутатов  </t>
  </si>
  <si>
    <t>Безвозмездные поступления в  бюджет муниципального образования «Светлогорский городского округа» в 2021 году</t>
  </si>
  <si>
    <t>Субвенции на осуществление полномочий Калининградской области по предоставлению мер социальной поддержки в сфере организации отдыха детей в Калининградской области 034P270120</t>
  </si>
  <si>
    <t>Субсидии на организацию и обеспечение бесплатным горячим питанием обучающихся, получающих начальное общее образование в муниципальных образовательных организациях 0223971160</t>
  </si>
  <si>
    <t>Субсидии на организацию и обеспечение бесплатным горячим питанием обучающихся, получающих начальное общее образование в муниципальных образовательных организациях 02239R3040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</si>
  <si>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201F254240</t>
  </si>
  <si>
    <t>поправки (I чт.)</t>
  </si>
  <si>
    <t>Субсидии на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0223871130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</si>
  <si>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 04394R4670</t>
  </si>
  <si>
    <t>Субсидии на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122Н971220</t>
  </si>
  <si>
    <t>поправки к 22.03.2021</t>
  </si>
  <si>
    <t>Иные межбюджетные трансферты</t>
  </si>
  <si>
    <t>356 202 45303 04 0000 150</t>
  </si>
  <si>
    <t>Ежемеячное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</si>
  <si>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Иные межбюджетные трансферты на создание модельных муниципальных библиотек</t>
  </si>
  <si>
    <t>356 202 45454 04 0000 150</t>
  </si>
  <si>
    <t>356 202 45424 04 0000 150</t>
  </si>
  <si>
    <t>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 022E452080</t>
  </si>
  <si>
    <t>356 202 25208 04 00000 150</t>
  </si>
  <si>
    <t>000 202 40000 04 0000 150</t>
  </si>
  <si>
    <t>356 2 02 25467 04 0000 150</t>
  </si>
  <si>
    <t>356 2 02 29999 04 0000 150</t>
  </si>
  <si>
    <t>356 2 02 20041 04 0000 150</t>
  </si>
  <si>
    <t>356 2 02 25304 04 0000 150</t>
  </si>
  <si>
    <t xml:space="preserve">356 2 02 20000 00 0000 150
</t>
  </si>
  <si>
    <t>356 2 02 30024 04 0000 150</t>
  </si>
  <si>
    <t>356 2 02 35118 04 0000 150</t>
  </si>
  <si>
    <t>356 2 02 35930 04 0000 150</t>
  </si>
  <si>
    <t>356 2 02 35120 04 0000 150</t>
  </si>
  <si>
    <t>356 2 02 30027 04 0000 150</t>
  </si>
  <si>
    <t>356 2 02 39999 04 0000 150</t>
  </si>
  <si>
    <t xml:space="preserve">356 2 02 15001 04 0000 150
</t>
  </si>
  <si>
    <t>поправки к 24.05.2021</t>
  </si>
  <si>
    <t>поправки к 28.06.2021</t>
  </si>
  <si>
    <t>Реализация грант-контракта "CBCycle: Трансграничные веломаршруты для продвижения и устойчивого использования культурного наследия" (велодорожка)</t>
  </si>
  <si>
    <t>356 2 02 49999 04 0000 150</t>
  </si>
  <si>
    <t>Субсидии на капитальный ремонт и устройство спортивных объектов муниципальной собственности</t>
  </si>
  <si>
    <t>Резервный фонд Правительства Калининградской области</t>
  </si>
  <si>
    <t>поправки к 30.08.2021</t>
  </si>
  <si>
    <t>Прочие дотации</t>
  </si>
  <si>
    <t>356 2 02 19999 04 0000 150</t>
  </si>
  <si>
    <t>Финансовое обеспечение вопросов местного значения в целях дополнительной поддержки муниципальных образований Калининградской области за счет средств резервного фонда Правительства Калининградской области</t>
  </si>
  <si>
    <t>Осуществление единовременной денежной выплаты в размере 12 000 рублейза счет средств резервного фонда Правительства Калининградской области</t>
  </si>
  <si>
    <t>Приложение № 2</t>
  </si>
  <si>
    <t>поправки к 25.10.2021</t>
  </si>
  <si>
    <t>Субсидии на обеспечение мероприятий по организации теплоснабжения 062В871310, 062В571040</t>
  </si>
  <si>
    <t>7-44590</t>
  </si>
  <si>
    <t>7-44001</t>
  </si>
  <si>
    <t>7-44005</t>
  </si>
  <si>
    <t xml:space="preserve">   Реализация проекта "Совершенствование дорожной инфраструктуры 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</si>
  <si>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</si>
  <si>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"Реконструкция Лиственничного парка"  в том числе возмещение 2020 года - 22 652,76 тыс. руб.</t>
  </si>
  <si>
    <t>муниципального образования "Светлогорский городской округ"</t>
  </si>
  <si>
    <t>(в редакции решений окружного Совета депутатов МО "Светлогорский городской округ" от 22.03.2021 № 15; от 24.05.2021 № 22, от 28.06.2021 №27. от 30.08.2021 № 35; от 25.10.2021 №52)</t>
  </si>
  <si>
    <t>поправки 06.12.21</t>
  </si>
  <si>
    <t>от "  " декабря  2021 года №</t>
  </si>
  <si>
    <t>Субсидии на государственную поддержку отрасли культуры за счет средств резервного фонда Правительства Российской Федерации</t>
  </si>
  <si>
    <t>356 202 25519 04 0000 150</t>
  </si>
  <si>
    <t>Субсидии на осуществление благоустройства территорий</t>
  </si>
  <si>
    <t>356 202 29999 04 0000 150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</si>
</sst>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4" fontId="2" fillId="0" borderId="0" xfId="0" applyNumberFormat="1" applyFont="1"/>
    <xf numFmtId="0" fontId="1" fillId="0" borderId="4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top" wrapText="1"/>
    </xf>
    <xf numFmtId="4" fontId="1" fillId="0" borderId="2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/>
    </xf>
    <xf numFmtId="4" fontId="2" fillId="2" borderId="0" xfId="0" applyNumberFormat="1" applyFont="1" applyFill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4" fontId="9" fillId="0" borderId="0" xfId="0" applyNumberFormat="1" applyFont="1"/>
    <xf numFmtId="4" fontId="5" fillId="3" borderId="0" xfId="0" applyNumberFormat="1" applyFont="1" applyFill="1"/>
    <xf numFmtId="0" fontId="2" fillId="2" borderId="1" xfId="0" applyNumberFormat="1" applyFont="1" applyFill="1" applyBorder="1" applyAlignment="1">
      <alignment vertical="center" wrapText="1"/>
    </xf>
    <xf numFmtId="4" fontId="5" fillId="2" borderId="0" xfId="0" applyNumberFormat="1" applyFont="1" applyFill="1"/>
    <xf numFmtId="4" fontId="5" fillId="2" borderId="0" xfId="0" applyNumberFormat="1" applyFont="1" applyFill="1" applyAlignment="1">
      <alignment horizontal="center"/>
    </xf>
    <xf numFmtId="0" fontId="6" fillId="2" borderId="2" xfId="0" applyFont="1" applyFill="1" applyBorder="1" applyAlignment="1">
      <alignment wrapText="1"/>
    </xf>
    <xf numFmtId="0" fontId="6" fillId="0" borderId="2" xfId="0" applyFont="1" applyBorder="1" applyAlignment="1">
      <alignment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/>
    </xf>
    <xf numFmtId="4" fontId="0" fillId="0" borderId="6" xfId="0" applyNumberFormat="1" applyFont="1" applyBorder="1" applyAlignment="1">
      <alignment horizontal="center" wrapText="1"/>
    </xf>
    <xf numFmtId="4" fontId="1" fillId="2" borderId="5" xfId="0" applyNumberFormat="1" applyFont="1" applyFill="1" applyBorder="1" applyAlignment="1">
      <alignment horizontal="center" vertical="center"/>
    </xf>
    <xf numFmtId="4" fontId="0" fillId="2" borderId="6" xfId="0" applyNumberFormat="1" applyFont="1" applyFill="1" applyBorder="1" applyAlignment="1">
      <alignment horizontal="center" wrapText="1"/>
    </xf>
    <xf numFmtId="0" fontId="1" fillId="0" borderId="1" xfId="0" applyFont="1" applyBorder="1"/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99FF"/>
      <color rgb="FFFFFFCC"/>
      <color rgb="FFFF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6"/>
  <sheetViews>
    <sheetView tabSelected="1" zoomScale="77" zoomScaleNormal="77" workbookViewId="0">
      <pane xSplit="2" ySplit="8" topLeftCell="U14" activePane="bottomRight" state="frozen"/>
      <selection pane="topRight" activeCell="C1" sqref="C1"/>
      <selection pane="bottomLeft" activeCell="A9" sqref="A9"/>
      <selection pane="bottomRight" activeCell="B14" sqref="B14"/>
    </sheetView>
  </sheetViews>
  <sheetFormatPr defaultRowHeight="15.75" outlineLevelRow="1" outlineLevelCol="1" x14ac:dyDescent="0.25"/>
  <cols>
    <col min="1" max="1" width="28.42578125" style="33" customWidth="1"/>
    <col min="2" max="2" width="59.42578125" style="1" customWidth="1"/>
    <col min="3" max="3" width="17.28515625" style="2" hidden="1" customWidth="1" outlineLevel="1"/>
    <col min="4" max="4" width="10.5703125" style="5" hidden="1" customWidth="1" outlineLevel="1"/>
    <col min="5" max="5" width="17.28515625" style="20" hidden="1" customWidth="1" outlineLevel="1" collapsed="1"/>
    <col min="6" max="6" width="10.5703125" style="5" hidden="1" customWidth="1" outlineLevel="1"/>
    <col min="7" max="7" width="17.28515625" style="20" hidden="1" customWidth="1" collapsed="1"/>
    <col min="8" max="8" width="10.5703125" style="5" hidden="1" customWidth="1" outlineLevel="1"/>
    <col min="9" max="9" width="17.28515625" style="27" hidden="1" customWidth="1" collapsed="1"/>
    <col min="10" max="10" width="10.5703125" style="5" hidden="1" customWidth="1" outlineLevel="1"/>
    <col min="11" max="11" width="17.28515625" style="27" hidden="1" customWidth="1" collapsed="1"/>
    <col min="12" max="12" width="10.5703125" style="5" hidden="1" customWidth="1" outlineLevel="1"/>
    <col min="13" max="13" width="17.28515625" style="27" hidden="1" customWidth="1" collapsed="1"/>
    <col min="14" max="14" width="10.5703125" style="5" hidden="1" customWidth="1" outlineLevel="1"/>
    <col min="15" max="15" width="17.28515625" style="27" hidden="1" customWidth="1" collapsed="1"/>
    <col min="16" max="16" width="10.5703125" style="5" hidden="1" customWidth="1" outlineLevel="1"/>
    <col min="17" max="17" width="17.28515625" style="27" hidden="1" customWidth="1" outlineLevel="1"/>
    <col min="18" max="18" width="10.5703125" style="43" hidden="1" customWidth="1" outlineLevel="1"/>
    <col min="19" max="19" width="17.28515625" style="27" hidden="1" customWidth="1" collapsed="1"/>
    <col min="20" max="20" width="10.5703125" style="43" hidden="1" customWidth="1" outlineLevel="1"/>
    <col min="21" max="21" width="17.28515625" style="27" customWidth="1" collapsed="1"/>
    <col min="22" max="22" width="14" style="2" customWidth="1"/>
    <col min="23" max="16384" width="9.140625" style="1"/>
  </cols>
  <sheetData>
    <row r="1" spans="1:21" x14ac:dyDescent="0.25">
      <c r="A1" s="54" t="s">
        <v>88</v>
      </c>
      <c r="B1" s="55"/>
      <c r="C1" s="55"/>
      <c r="D1" s="56"/>
      <c r="E1" s="56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</row>
    <row r="2" spans="1:21" ht="15.75" customHeight="1" x14ac:dyDescent="0.25">
      <c r="A2" s="54" t="s">
        <v>45</v>
      </c>
      <c r="B2" s="55"/>
      <c r="C2" s="55"/>
      <c r="D2" s="56"/>
      <c r="E2" s="56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</row>
    <row r="3" spans="1:21" ht="15.75" customHeight="1" x14ac:dyDescent="0.25">
      <c r="A3" s="54" t="s">
        <v>97</v>
      </c>
      <c r="B3" s="55"/>
      <c r="C3" s="55"/>
      <c r="D3" s="56"/>
      <c r="E3" s="56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</row>
    <row r="4" spans="1:21" ht="15.75" customHeight="1" x14ac:dyDescent="0.25">
      <c r="A4" s="54" t="s">
        <v>100</v>
      </c>
      <c r="B4" s="55"/>
      <c r="C4" s="55"/>
      <c r="D4" s="56"/>
      <c r="E4" s="56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</row>
    <row r="5" spans="1:21" ht="67.5" customHeight="1" x14ac:dyDescent="0.25">
      <c r="A5" s="58" t="s">
        <v>46</v>
      </c>
      <c r="B5" s="58"/>
      <c r="C5" s="58"/>
      <c r="D5" s="59"/>
      <c r="E5" s="59"/>
      <c r="F5" s="59"/>
      <c r="G5" s="59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</row>
    <row r="6" spans="1:21" ht="21.75" customHeight="1" x14ac:dyDescent="0.25">
      <c r="A6" s="60" t="s">
        <v>98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57"/>
      <c r="M6" s="57"/>
      <c r="N6" s="57"/>
      <c r="O6" s="57"/>
      <c r="P6" s="57"/>
      <c r="Q6" s="57"/>
      <c r="R6" s="57"/>
      <c r="S6" s="57"/>
      <c r="T6" s="57"/>
      <c r="U6" s="57"/>
    </row>
    <row r="7" spans="1:21" ht="16.5" thickBot="1" x14ac:dyDescent="0.3">
      <c r="C7" s="2" t="s">
        <v>0</v>
      </c>
      <c r="E7" s="20" t="s">
        <v>0</v>
      </c>
      <c r="G7" s="20" t="s">
        <v>0</v>
      </c>
      <c r="I7" s="27" t="s">
        <v>0</v>
      </c>
      <c r="K7" s="27" t="s">
        <v>0</v>
      </c>
      <c r="M7" s="27" t="s">
        <v>0</v>
      </c>
      <c r="O7" s="27" t="s">
        <v>0</v>
      </c>
      <c r="U7" s="27" t="s">
        <v>0</v>
      </c>
    </row>
    <row r="8" spans="1:21" ht="33" customHeight="1" thickBot="1" x14ac:dyDescent="0.3">
      <c r="A8" s="34" t="s">
        <v>2</v>
      </c>
      <c r="B8" s="3" t="s">
        <v>32</v>
      </c>
      <c r="C8" s="4" t="s">
        <v>1</v>
      </c>
      <c r="D8" s="49" t="s">
        <v>4</v>
      </c>
      <c r="E8" s="4" t="s">
        <v>1</v>
      </c>
      <c r="F8" s="50" t="s">
        <v>44</v>
      </c>
      <c r="G8" s="4" t="s">
        <v>1</v>
      </c>
      <c r="H8" s="50" t="s">
        <v>51</v>
      </c>
      <c r="I8" s="51" t="s">
        <v>1</v>
      </c>
      <c r="J8" s="50" t="s">
        <v>55</v>
      </c>
      <c r="K8" s="51" t="s">
        <v>1</v>
      </c>
      <c r="L8" s="50" t="s">
        <v>77</v>
      </c>
      <c r="M8" s="51" t="s">
        <v>1</v>
      </c>
      <c r="N8" s="50" t="s">
        <v>78</v>
      </c>
      <c r="O8" s="51" t="s">
        <v>1</v>
      </c>
      <c r="P8" s="50" t="s">
        <v>83</v>
      </c>
      <c r="Q8" s="51" t="s">
        <v>1</v>
      </c>
      <c r="R8" s="52" t="s">
        <v>89</v>
      </c>
      <c r="S8" s="51" t="s">
        <v>1</v>
      </c>
      <c r="T8" s="52" t="s">
        <v>99</v>
      </c>
      <c r="U8" s="51" t="s">
        <v>1</v>
      </c>
    </row>
    <row r="9" spans="1:21" ht="33" customHeight="1" x14ac:dyDescent="0.25">
      <c r="A9" s="45" t="s">
        <v>26</v>
      </c>
      <c r="B9" s="46" t="s">
        <v>27</v>
      </c>
      <c r="C9" s="47">
        <f>C10</f>
        <v>182349.19000000003</v>
      </c>
      <c r="D9" s="6"/>
      <c r="E9" s="47">
        <f>E10+E61</f>
        <v>216186.76000000004</v>
      </c>
      <c r="F9" s="6"/>
      <c r="G9" s="47">
        <f>G10+G61</f>
        <v>277105.3</v>
      </c>
      <c r="H9" s="6"/>
      <c r="I9" s="48">
        <f>I10+I61</f>
        <v>281666.18999999994</v>
      </c>
      <c r="J9" s="6"/>
      <c r="K9" s="48">
        <f>K10+K61</f>
        <v>404131.27999999997</v>
      </c>
      <c r="L9" s="6"/>
      <c r="M9" s="48">
        <f>M10+M61</f>
        <v>404153.91</v>
      </c>
      <c r="N9" s="6"/>
      <c r="O9" s="48">
        <f>O10+O61</f>
        <v>405642.32</v>
      </c>
      <c r="P9" s="6"/>
      <c r="Q9" s="48">
        <f>Q10+Q61</f>
        <v>446072.56</v>
      </c>
      <c r="R9" s="44"/>
      <c r="S9" s="48">
        <f>S10+S61</f>
        <v>449517.58</v>
      </c>
      <c r="T9" s="44"/>
      <c r="U9" s="48">
        <f>U10+U61</f>
        <v>440351.43000000005</v>
      </c>
    </row>
    <row r="10" spans="1:21" ht="33" customHeight="1" x14ac:dyDescent="0.25">
      <c r="A10" s="35" t="s">
        <v>28</v>
      </c>
      <c r="B10" s="17" t="s">
        <v>42</v>
      </c>
      <c r="C10" s="19">
        <f>C11+C14+C33</f>
        <v>182349.19000000003</v>
      </c>
      <c r="D10" s="6"/>
      <c r="E10" s="19">
        <f>E11+E14+E33</f>
        <v>182349.19000000003</v>
      </c>
      <c r="F10" s="6"/>
      <c r="G10" s="19">
        <f>G11+G14+G33</f>
        <v>225926.65999999997</v>
      </c>
      <c r="H10" s="6"/>
      <c r="I10" s="28">
        <f>I11+I14+I33</f>
        <v>206093.24999999997</v>
      </c>
      <c r="J10" s="6"/>
      <c r="K10" s="28">
        <f>K11+K14+K33+K54</f>
        <v>328558.33999999997</v>
      </c>
      <c r="L10" s="6"/>
      <c r="M10" s="28">
        <f>M11+M14+M33+M54</f>
        <v>328580.96999999997</v>
      </c>
      <c r="N10" s="6"/>
      <c r="O10" s="28">
        <f>O11+O14+O33+O54</f>
        <v>330069.38</v>
      </c>
      <c r="P10" s="6"/>
      <c r="Q10" s="28">
        <f>Q11+Q14+Q33+Q54</f>
        <v>356725.52</v>
      </c>
      <c r="R10" s="44"/>
      <c r="S10" s="28">
        <f>S11+S14+S33+S54</f>
        <v>360170.54000000004</v>
      </c>
      <c r="T10" s="44"/>
      <c r="U10" s="28">
        <f>U11+U14+U33+U54</f>
        <v>371895.9</v>
      </c>
    </row>
    <row r="11" spans="1:21" ht="31.5" x14ac:dyDescent="0.25">
      <c r="A11" s="36" t="s">
        <v>29</v>
      </c>
      <c r="B11" s="18" t="s">
        <v>30</v>
      </c>
      <c r="C11" s="8">
        <f>C12</f>
        <v>7182</v>
      </c>
      <c r="E11" s="21">
        <f>E12</f>
        <v>7182</v>
      </c>
      <c r="G11" s="21">
        <f>G12</f>
        <v>8601</v>
      </c>
      <c r="I11" s="29">
        <f>I12</f>
        <v>8601</v>
      </c>
      <c r="K11" s="29">
        <f>K12</f>
        <v>8601</v>
      </c>
      <c r="M11" s="29">
        <f>M12</f>
        <v>8601</v>
      </c>
      <c r="O11" s="29">
        <f>O12</f>
        <v>8601</v>
      </c>
      <c r="Q11" s="29">
        <f>Q12+Q13</f>
        <v>15966</v>
      </c>
      <c r="S11" s="29">
        <f>S12+S13</f>
        <v>15966</v>
      </c>
      <c r="U11" s="29">
        <f>U12+U13</f>
        <v>15966</v>
      </c>
    </row>
    <row r="12" spans="1:21" ht="34.5" customHeight="1" x14ac:dyDescent="0.25">
      <c r="A12" s="37" t="s">
        <v>76</v>
      </c>
      <c r="B12" s="7" t="s">
        <v>5</v>
      </c>
      <c r="C12" s="9">
        <v>7182</v>
      </c>
      <c r="E12" s="22">
        <f>C12+D12</f>
        <v>7182</v>
      </c>
      <c r="G12" s="22">
        <v>8601</v>
      </c>
      <c r="I12" s="30">
        <v>8601</v>
      </c>
      <c r="K12" s="30">
        <f>J12+I12</f>
        <v>8601</v>
      </c>
      <c r="M12" s="30">
        <f>L12+K12</f>
        <v>8601</v>
      </c>
      <c r="O12" s="30">
        <f>N12+M12</f>
        <v>8601</v>
      </c>
      <c r="Q12" s="30">
        <f>P12+O12</f>
        <v>8601</v>
      </c>
      <c r="S12" s="30">
        <f>R12+Q12</f>
        <v>8601</v>
      </c>
      <c r="U12" s="30">
        <f>T12+S12</f>
        <v>8601</v>
      </c>
    </row>
    <row r="13" spans="1:21" ht="34.5" customHeight="1" x14ac:dyDescent="0.25">
      <c r="A13" s="42" t="s">
        <v>85</v>
      </c>
      <c r="B13" s="7" t="s">
        <v>84</v>
      </c>
      <c r="C13" s="9"/>
      <c r="E13" s="22"/>
      <c r="G13" s="22"/>
      <c r="I13" s="30"/>
      <c r="K13" s="30"/>
      <c r="M13" s="30"/>
      <c r="O13" s="30"/>
      <c r="P13" s="5">
        <v>7365</v>
      </c>
      <c r="Q13" s="30">
        <f>P13+O13</f>
        <v>7365</v>
      </c>
      <c r="S13" s="30">
        <f>R13+Q13</f>
        <v>7365</v>
      </c>
      <c r="U13" s="30">
        <f>T13+S13</f>
        <v>7365</v>
      </c>
    </row>
    <row r="14" spans="1:21" ht="47.25" x14ac:dyDescent="0.25">
      <c r="A14" s="38" t="s">
        <v>6</v>
      </c>
      <c r="B14" s="25" t="s">
        <v>31</v>
      </c>
      <c r="C14" s="15">
        <f>SUM(C15:C32)</f>
        <v>157813.24000000002</v>
      </c>
      <c r="E14" s="23">
        <f>SUM(E15:E32)</f>
        <v>157813.24000000002</v>
      </c>
      <c r="G14" s="23">
        <f>SUM(G15:G32)</f>
        <v>166366.01999999999</v>
      </c>
      <c r="I14" s="31">
        <f>SUM(I15:I32)</f>
        <v>166402.25999999998</v>
      </c>
      <c r="K14" s="31">
        <f>SUM(K15:K32)</f>
        <v>170154.05</v>
      </c>
      <c r="M14" s="31">
        <f>SUM(M15:M32)</f>
        <v>170176.68</v>
      </c>
      <c r="O14" s="31">
        <f>SUM(O15:O32)</f>
        <v>170176.68</v>
      </c>
      <c r="Q14" s="31">
        <f>SUM(Q15:Q32)</f>
        <v>173378.66</v>
      </c>
      <c r="S14" s="31">
        <f>SUM(S15:S32)</f>
        <v>173378.66</v>
      </c>
      <c r="U14" s="31">
        <f>SUM(U15:U32)</f>
        <v>173378.90000000002</v>
      </c>
    </row>
    <row r="15" spans="1:21" ht="51.75" customHeight="1" x14ac:dyDescent="0.25">
      <c r="A15" s="39" t="s">
        <v>70</v>
      </c>
      <c r="B15" s="7" t="s">
        <v>7</v>
      </c>
      <c r="C15" s="10">
        <f>54272.93+78967.08</f>
        <v>133240.01</v>
      </c>
      <c r="E15" s="22">
        <f t="shared" ref="E15:E62" si="0">C15+D15</f>
        <v>133240.01</v>
      </c>
      <c r="G15" s="22">
        <f>62302.11+82379.46</f>
        <v>144681.57</v>
      </c>
      <c r="I15" s="30">
        <f>62302.11+82379.46</f>
        <v>144681.57</v>
      </c>
      <c r="J15" s="5">
        <v>3751.79</v>
      </c>
      <c r="K15" s="30">
        <f t="shared" ref="K15:K20" si="1">I15+J15</f>
        <v>148433.36000000002</v>
      </c>
      <c r="M15" s="30">
        <f t="shared" ref="M15:M21" si="2">K15+L15</f>
        <v>148433.36000000002</v>
      </c>
      <c r="O15" s="30">
        <f t="shared" ref="O15:O21" si="3">M15+N15</f>
        <v>148433.36000000002</v>
      </c>
      <c r="P15" s="41">
        <v>3201.98</v>
      </c>
      <c r="Q15" s="30">
        <f t="shared" ref="Q15:Q21" si="4">O15+P15</f>
        <v>151635.34000000003</v>
      </c>
      <c r="S15" s="30">
        <f t="shared" ref="S15:S21" si="5">Q15+R15</f>
        <v>151635.34000000003</v>
      </c>
      <c r="U15" s="30">
        <f t="shared" ref="U15:U21" si="6">S15+T15</f>
        <v>151635.34000000003</v>
      </c>
    </row>
    <row r="16" spans="1:21" ht="63" x14ac:dyDescent="0.25">
      <c r="A16" s="39" t="s">
        <v>70</v>
      </c>
      <c r="B16" s="7" t="s">
        <v>8</v>
      </c>
      <c r="C16" s="10">
        <v>101.9</v>
      </c>
      <c r="E16" s="22">
        <f t="shared" si="0"/>
        <v>101.9</v>
      </c>
      <c r="G16" s="22">
        <v>106.75</v>
      </c>
      <c r="I16" s="30">
        <v>106.75</v>
      </c>
      <c r="K16" s="30">
        <f t="shared" si="1"/>
        <v>106.75</v>
      </c>
      <c r="L16" s="5">
        <v>22.63</v>
      </c>
      <c r="M16" s="30">
        <f t="shared" si="2"/>
        <v>129.38</v>
      </c>
      <c r="O16" s="30">
        <f t="shared" si="3"/>
        <v>129.38</v>
      </c>
      <c r="Q16" s="30">
        <f t="shared" si="4"/>
        <v>129.38</v>
      </c>
      <c r="S16" s="30">
        <f t="shared" si="5"/>
        <v>129.38</v>
      </c>
      <c r="U16" s="30">
        <f t="shared" si="6"/>
        <v>129.38</v>
      </c>
    </row>
    <row r="17" spans="1:21" ht="51" customHeight="1" x14ac:dyDescent="0.25">
      <c r="A17" s="39" t="s">
        <v>70</v>
      </c>
      <c r="B17" s="7" t="s">
        <v>9</v>
      </c>
      <c r="C17" s="14">
        <v>4099.66</v>
      </c>
      <c r="E17" s="22">
        <f t="shared" si="0"/>
        <v>4099.66</v>
      </c>
      <c r="G17" s="22">
        <v>4203.7700000000004</v>
      </c>
      <c r="I17" s="30">
        <v>4203.7700000000004</v>
      </c>
      <c r="K17" s="30">
        <f t="shared" si="1"/>
        <v>4203.7700000000004</v>
      </c>
      <c r="M17" s="30">
        <f t="shared" si="2"/>
        <v>4203.7700000000004</v>
      </c>
      <c r="O17" s="30">
        <f t="shared" si="3"/>
        <v>4203.7700000000004</v>
      </c>
      <c r="Q17" s="30">
        <f t="shared" si="4"/>
        <v>4203.7700000000004</v>
      </c>
      <c r="S17" s="30">
        <f t="shared" si="5"/>
        <v>4203.7700000000004</v>
      </c>
      <c r="U17" s="30">
        <f t="shared" si="6"/>
        <v>4203.7700000000004</v>
      </c>
    </row>
    <row r="18" spans="1:21" ht="78.75" x14ac:dyDescent="0.25">
      <c r="A18" s="39" t="s">
        <v>75</v>
      </c>
      <c r="B18" s="11" t="s">
        <v>10</v>
      </c>
      <c r="C18" s="10">
        <v>3417.32</v>
      </c>
      <c r="E18" s="22">
        <f t="shared" si="0"/>
        <v>3417.32</v>
      </c>
      <c r="G18" s="22">
        <v>3228.26</v>
      </c>
      <c r="I18" s="30">
        <v>3228.26</v>
      </c>
      <c r="K18" s="30">
        <f t="shared" si="1"/>
        <v>3228.26</v>
      </c>
      <c r="M18" s="30">
        <f t="shared" si="2"/>
        <v>3228.26</v>
      </c>
      <c r="O18" s="30">
        <f t="shared" si="3"/>
        <v>3228.26</v>
      </c>
      <c r="Q18" s="30">
        <f t="shared" si="4"/>
        <v>3228.26</v>
      </c>
      <c r="S18" s="30">
        <f t="shared" si="5"/>
        <v>3228.26</v>
      </c>
      <c r="U18" s="30">
        <f t="shared" si="6"/>
        <v>3228.26</v>
      </c>
    </row>
    <row r="19" spans="1:21" ht="114.75" customHeight="1" x14ac:dyDescent="0.25">
      <c r="A19" s="39" t="s">
        <v>74</v>
      </c>
      <c r="B19" s="7" t="s">
        <v>11</v>
      </c>
      <c r="C19" s="10">
        <v>9475</v>
      </c>
      <c r="E19" s="22">
        <f t="shared" si="0"/>
        <v>9475</v>
      </c>
      <c r="G19" s="22">
        <v>5766</v>
      </c>
      <c r="I19" s="30">
        <v>5766</v>
      </c>
      <c r="K19" s="30">
        <f t="shared" si="1"/>
        <v>5766</v>
      </c>
      <c r="M19" s="30">
        <f t="shared" si="2"/>
        <v>5766</v>
      </c>
      <c r="O19" s="30">
        <f t="shared" si="3"/>
        <v>5766</v>
      </c>
      <c r="Q19" s="30">
        <f t="shared" si="4"/>
        <v>5766</v>
      </c>
      <c r="S19" s="30">
        <f t="shared" si="5"/>
        <v>5766</v>
      </c>
      <c r="U19" s="30">
        <f t="shared" si="6"/>
        <v>5766</v>
      </c>
    </row>
    <row r="20" spans="1:21" ht="66.75" customHeight="1" x14ac:dyDescent="0.25">
      <c r="A20" s="39" t="s">
        <v>70</v>
      </c>
      <c r="B20" s="7" t="s">
        <v>12</v>
      </c>
      <c r="C20" s="10">
        <v>1026.67</v>
      </c>
      <c r="E20" s="22">
        <f t="shared" si="0"/>
        <v>1026.67</v>
      </c>
      <c r="G20" s="22">
        <v>1186.76</v>
      </c>
      <c r="I20" s="30">
        <v>1186.76</v>
      </c>
      <c r="K20" s="30">
        <f t="shared" si="1"/>
        <v>1186.76</v>
      </c>
      <c r="M20" s="30">
        <f t="shared" si="2"/>
        <v>1186.76</v>
      </c>
      <c r="O20" s="30">
        <f t="shared" si="3"/>
        <v>1186.76</v>
      </c>
      <c r="Q20" s="30">
        <f t="shared" si="4"/>
        <v>1186.76</v>
      </c>
      <c r="S20" s="30">
        <f t="shared" si="5"/>
        <v>1186.76</v>
      </c>
      <c r="U20" s="30">
        <f t="shared" si="6"/>
        <v>1186.76</v>
      </c>
    </row>
    <row r="21" spans="1:21" ht="66.75" customHeight="1" x14ac:dyDescent="0.25">
      <c r="A21" s="39" t="s">
        <v>70</v>
      </c>
      <c r="B21" s="7" t="s">
        <v>34</v>
      </c>
      <c r="C21" s="10">
        <v>1773.66</v>
      </c>
      <c r="E21" s="22">
        <f t="shared" si="0"/>
        <v>1773.66</v>
      </c>
      <c r="G21" s="22">
        <f t="shared" ref="G21:G32" si="7">E21+F21</f>
        <v>1773.66</v>
      </c>
      <c r="I21" s="30">
        <f t="shared" ref="I21" si="8">G21+H21</f>
        <v>1773.66</v>
      </c>
      <c r="K21" s="30">
        <f t="shared" ref="K21" si="9">I21+J21</f>
        <v>1773.66</v>
      </c>
      <c r="M21" s="30">
        <f t="shared" si="2"/>
        <v>1773.66</v>
      </c>
      <c r="O21" s="30">
        <f t="shared" si="3"/>
        <v>1773.66</v>
      </c>
      <c r="Q21" s="30">
        <f t="shared" si="4"/>
        <v>1773.66</v>
      </c>
      <c r="S21" s="30">
        <f t="shared" si="5"/>
        <v>1773.66</v>
      </c>
      <c r="U21" s="30">
        <f t="shared" si="6"/>
        <v>1773.66</v>
      </c>
    </row>
    <row r="22" spans="1:21" ht="78.75" customHeight="1" x14ac:dyDescent="0.25">
      <c r="A22" s="39" t="s">
        <v>70</v>
      </c>
      <c r="B22" s="7" t="s">
        <v>47</v>
      </c>
      <c r="C22" s="10">
        <v>1255.45</v>
      </c>
      <c r="E22" s="22">
        <f t="shared" si="0"/>
        <v>1255.45</v>
      </c>
      <c r="G22" s="22">
        <v>1296.06</v>
      </c>
      <c r="H22" s="5">
        <v>36.24</v>
      </c>
      <c r="I22" s="30">
        <f>G22+H22</f>
        <v>1332.3</v>
      </c>
      <c r="K22" s="30">
        <f>I22+J22</f>
        <v>1332.3</v>
      </c>
      <c r="M22" s="30">
        <f>K22+L22</f>
        <v>1332.3</v>
      </c>
      <c r="O22" s="30">
        <f>M22+N22</f>
        <v>1332.3</v>
      </c>
      <c r="Q22" s="30">
        <f>O22+P22</f>
        <v>1332.3</v>
      </c>
      <c r="S22" s="30">
        <f>Q22+R22</f>
        <v>1332.3</v>
      </c>
      <c r="T22" s="43">
        <v>-4.26</v>
      </c>
      <c r="U22" s="30">
        <f>S22+T22</f>
        <v>1328.04</v>
      </c>
    </row>
    <row r="23" spans="1:21" ht="63.75" customHeight="1" x14ac:dyDescent="0.25">
      <c r="A23" s="39" t="s">
        <v>70</v>
      </c>
      <c r="B23" s="7" t="s">
        <v>13</v>
      </c>
      <c r="C23" s="10">
        <v>1191.6500000000001</v>
      </c>
      <c r="E23" s="22">
        <f t="shared" si="0"/>
        <v>1191.6500000000001</v>
      </c>
      <c r="G23" s="22">
        <f t="shared" si="7"/>
        <v>1191.6500000000001</v>
      </c>
      <c r="I23" s="30">
        <f t="shared" ref="I23" si="10">G23+H23</f>
        <v>1191.6500000000001</v>
      </c>
      <c r="K23" s="30">
        <f t="shared" ref="K23" si="11">I23+J23</f>
        <v>1191.6500000000001</v>
      </c>
      <c r="M23" s="30">
        <f t="shared" ref="M23" si="12">K23+L23</f>
        <v>1191.6500000000001</v>
      </c>
      <c r="O23" s="30">
        <f t="shared" ref="O23" si="13">M23+N23</f>
        <v>1191.6500000000001</v>
      </c>
      <c r="Q23" s="30">
        <f t="shared" ref="Q23" si="14">O23+P23</f>
        <v>1191.6500000000001</v>
      </c>
      <c r="S23" s="30">
        <f t="shared" ref="S23" si="15">Q23+R23</f>
        <v>1191.6500000000001</v>
      </c>
      <c r="U23" s="30">
        <f t="shared" ref="U23" si="16">S23+T23</f>
        <v>1191.6500000000001</v>
      </c>
    </row>
    <row r="24" spans="1:21" ht="63" x14ac:dyDescent="0.25">
      <c r="A24" s="39" t="s">
        <v>70</v>
      </c>
      <c r="B24" s="7" t="s">
        <v>14</v>
      </c>
      <c r="C24" s="10">
        <v>656</v>
      </c>
      <c r="E24" s="22">
        <f t="shared" si="0"/>
        <v>656</v>
      </c>
      <c r="G24" s="22">
        <v>695</v>
      </c>
      <c r="I24" s="30">
        <v>695</v>
      </c>
      <c r="K24" s="30">
        <v>695</v>
      </c>
      <c r="M24" s="30">
        <v>695</v>
      </c>
      <c r="O24" s="30">
        <v>695</v>
      </c>
      <c r="Q24" s="30">
        <v>695</v>
      </c>
      <c r="S24" s="30">
        <v>695</v>
      </c>
      <c r="U24" s="30">
        <v>695</v>
      </c>
    </row>
    <row r="25" spans="1:21" ht="76.5" customHeight="1" x14ac:dyDescent="0.25">
      <c r="A25" s="39" t="s">
        <v>70</v>
      </c>
      <c r="B25" s="7" t="s">
        <v>15</v>
      </c>
      <c r="C25" s="10">
        <v>0.22</v>
      </c>
      <c r="E25" s="22">
        <f t="shared" si="0"/>
        <v>0.22</v>
      </c>
      <c r="G25" s="22">
        <v>0.28000000000000003</v>
      </c>
      <c r="I25" s="30">
        <v>0.28000000000000003</v>
      </c>
      <c r="K25" s="30">
        <v>0.28000000000000003</v>
      </c>
      <c r="M25" s="30">
        <v>0.28000000000000003</v>
      </c>
      <c r="O25" s="30">
        <v>0.28000000000000003</v>
      </c>
      <c r="Q25" s="30">
        <v>0.28000000000000003</v>
      </c>
      <c r="S25" s="30">
        <v>0.28000000000000003</v>
      </c>
      <c r="U25" s="30">
        <v>0.28000000000000003</v>
      </c>
    </row>
    <row r="26" spans="1:21" ht="47.25" x14ac:dyDescent="0.25">
      <c r="A26" s="39" t="s">
        <v>71</v>
      </c>
      <c r="B26" s="7" t="s">
        <v>16</v>
      </c>
      <c r="C26" s="10">
        <v>657.9</v>
      </c>
      <c r="E26" s="22">
        <f t="shared" si="0"/>
        <v>657.9</v>
      </c>
      <c r="G26" s="22">
        <v>761.3</v>
      </c>
      <c r="I26" s="30">
        <v>761.3</v>
      </c>
      <c r="K26" s="30">
        <v>761.3</v>
      </c>
      <c r="M26" s="30">
        <v>761.3</v>
      </c>
      <c r="O26" s="30">
        <v>761.3</v>
      </c>
      <c r="Q26" s="30">
        <v>761.3</v>
      </c>
      <c r="S26" s="30">
        <v>761.3</v>
      </c>
      <c r="U26" s="30">
        <v>761.3</v>
      </c>
    </row>
    <row r="27" spans="1:21" ht="110.25" x14ac:dyDescent="0.25">
      <c r="A27" s="39" t="s">
        <v>72</v>
      </c>
      <c r="B27" s="7" t="s">
        <v>17</v>
      </c>
      <c r="C27" s="10">
        <v>885.4</v>
      </c>
      <c r="E27" s="22">
        <f t="shared" si="0"/>
        <v>885.4</v>
      </c>
      <c r="G27" s="22">
        <v>828.5</v>
      </c>
      <c r="I27" s="30">
        <v>828.5</v>
      </c>
      <c r="K27" s="30">
        <v>828.5</v>
      </c>
      <c r="M27" s="30">
        <v>828.5</v>
      </c>
      <c r="O27" s="30">
        <v>828.5</v>
      </c>
      <c r="Q27" s="30">
        <v>828.5</v>
      </c>
      <c r="S27" s="30">
        <v>828.5</v>
      </c>
      <c r="U27" s="30">
        <v>828.5</v>
      </c>
    </row>
    <row r="28" spans="1:21" ht="72.75" customHeight="1" x14ac:dyDescent="0.25">
      <c r="A28" s="39" t="s">
        <v>73</v>
      </c>
      <c r="B28" s="7" t="s">
        <v>18</v>
      </c>
      <c r="C28" s="9">
        <v>15.3</v>
      </c>
      <c r="E28" s="22">
        <f t="shared" si="0"/>
        <v>15.3</v>
      </c>
      <c r="G28" s="22">
        <v>10.9</v>
      </c>
      <c r="I28" s="30">
        <v>10.9</v>
      </c>
      <c r="K28" s="30">
        <v>10.9</v>
      </c>
      <c r="M28" s="30">
        <v>10.9</v>
      </c>
      <c r="O28" s="30">
        <v>10.9</v>
      </c>
      <c r="Q28" s="30">
        <v>10.9</v>
      </c>
      <c r="S28" s="30">
        <v>10.9</v>
      </c>
      <c r="U28" s="30">
        <v>10.9</v>
      </c>
    </row>
    <row r="29" spans="1:21" ht="99" customHeight="1" x14ac:dyDescent="0.25">
      <c r="A29" s="39" t="s">
        <v>70</v>
      </c>
      <c r="B29" s="7" t="s">
        <v>35</v>
      </c>
      <c r="C29" s="9">
        <v>17.100000000000001</v>
      </c>
      <c r="E29" s="22">
        <f t="shared" si="0"/>
        <v>17.100000000000001</v>
      </c>
      <c r="G29" s="22">
        <f t="shared" si="7"/>
        <v>17.100000000000001</v>
      </c>
      <c r="I29" s="30">
        <f>G29+H29</f>
        <v>17.100000000000001</v>
      </c>
      <c r="K29" s="30">
        <f>I29+J29</f>
        <v>17.100000000000001</v>
      </c>
      <c r="M29" s="30">
        <f>K29+L29</f>
        <v>17.100000000000001</v>
      </c>
      <c r="O29" s="30">
        <f>M29+N29</f>
        <v>17.100000000000001</v>
      </c>
      <c r="Q29" s="30">
        <f>O29+P29</f>
        <v>17.100000000000001</v>
      </c>
      <c r="S29" s="30">
        <f>Q29+R29</f>
        <v>17.100000000000001</v>
      </c>
      <c r="T29" s="43">
        <v>4.5</v>
      </c>
      <c r="U29" s="30">
        <f>S29+T29</f>
        <v>21.6</v>
      </c>
    </row>
    <row r="30" spans="1:21" ht="31.5" x14ac:dyDescent="0.25">
      <c r="A30" s="39" t="s">
        <v>70</v>
      </c>
      <c r="B30" s="7" t="s">
        <v>43</v>
      </c>
      <c r="C30" s="9"/>
      <c r="E30" s="22">
        <f t="shared" si="0"/>
        <v>0</v>
      </c>
      <c r="F30" s="5">
        <v>550.36</v>
      </c>
      <c r="G30" s="22">
        <v>618.46</v>
      </c>
      <c r="I30" s="30">
        <f>G30+H30</f>
        <v>618.46</v>
      </c>
      <c r="K30" s="30">
        <f>I30+J30</f>
        <v>618.46</v>
      </c>
      <c r="M30" s="30">
        <f>K30+L30</f>
        <v>618.46</v>
      </c>
      <c r="O30" s="30">
        <f>M30+N30</f>
        <v>618.46</v>
      </c>
      <c r="Q30" s="30">
        <f>O30+P30</f>
        <v>618.46</v>
      </c>
      <c r="S30" s="30">
        <f>Q30+R30</f>
        <v>618.46</v>
      </c>
      <c r="U30" s="30">
        <f>S30+T30</f>
        <v>618.46</v>
      </c>
    </row>
    <row r="31" spans="1:21" hidden="1" x14ac:dyDescent="0.25">
      <c r="A31" s="39"/>
      <c r="B31" s="7"/>
      <c r="C31" s="9"/>
      <c r="E31" s="22"/>
      <c r="G31" s="22"/>
      <c r="I31" s="30"/>
      <c r="K31" s="30">
        <f>I31+J31</f>
        <v>0</v>
      </c>
      <c r="M31" s="30">
        <f>K31+L31</f>
        <v>0</v>
      </c>
      <c r="O31" s="30">
        <f>M31+N31</f>
        <v>0</v>
      </c>
      <c r="Q31" s="30">
        <f>O31+P31</f>
        <v>0</v>
      </c>
      <c r="S31" s="30">
        <f>Q31+R31</f>
        <v>0</v>
      </c>
      <c r="U31" s="30">
        <f>S31+T31</f>
        <v>0</v>
      </c>
    </row>
    <row r="32" spans="1:21" ht="36.75" hidden="1" customHeight="1" x14ac:dyDescent="0.25">
      <c r="A32" s="39"/>
      <c r="B32" s="7"/>
      <c r="C32" s="9"/>
      <c r="E32" s="22">
        <f t="shared" si="0"/>
        <v>0</v>
      </c>
      <c r="G32" s="22">
        <f t="shared" si="7"/>
        <v>0</v>
      </c>
      <c r="I32" s="30">
        <f t="shared" ref="I32" si="17">G32+H32</f>
        <v>0</v>
      </c>
      <c r="K32" s="30">
        <f t="shared" ref="K32" si="18">I32+J32</f>
        <v>0</v>
      </c>
      <c r="M32" s="30">
        <f t="shared" ref="M32" si="19">K32+L32</f>
        <v>0</v>
      </c>
      <c r="O32" s="30">
        <f t="shared" ref="O32" si="20">M32+N32</f>
        <v>0</v>
      </c>
      <c r="Q32" s="30">
        <f t="shared" ref="Q32" si="21">O32+P32</f>
        <v>0</v>
      </c>
      <c r="S32" s="30">
        <f t="shared" ref="S32" si="22">Q32+R32</f>
        <v>0</v>
      </c>
      <c r="U32" s="30">
        <f t="shared" ref="U32" si="23">S32+T32</f>
        <v>0</v>
      </c>
    </row>
    <row r="33" spans="1:21" ht="47.25" x14ac:dyDescent="0.25">
      <c r="A33" s="38" t="s">
        <v>69</v>
      </c>
      <c r="B33" s="25" t="s">
        <v>19</v>
      </c>
      <c r="C33" s="15">
        <f>SUM(C34:C60)</f>
        <v>17353.95</v>
      </c>
      <c r="E33" s="23">
        <f>SUM(E34:E60)</f>
        <v>17353.95</v>
      </c>
      <c r="G33" s="23">
        <f>SUM(G34:G60)</f>
        <v>50959.64</v>
      </c>
      <c r="I33" s="31">
        <f>SUM(I34:I60)</f>
        <v>31089.989999999998</v>
      </c>
      <c r="K33" s="31">
        <f>SUM(K34:K51)</f>
        <v>47019.250000000007</v>
      </c>
      <c r="M33" s="31">
        <f>SUM(M34:M51)</f>
        <v>47019.250000000007</v>
      </c>
      <c r="O33" s="31">
        <f>SUM(O34:O51)</f>
        <v>48430.98</v>
      </c>
      <c r="Q33" s="31">
        <f>SUM(Q34:Q51)</f>
        <v>49379.840000000004</v>
      </c>
      <c r="S33" s="31">
        <f>SUM(S34:S51)</f>
        <v>52988.91</v>
      </c>
      <c r="U33" s="31">
        <f>SUM(U34:U53)</f>
        <v>64714.040000000008</v>
      </c>
    </row>
    <row r="34" spans="1:21" ht="47.25" x14ac:dyDescent="0.25">
      <c r="A34" s="39" t="s">
        <v>66</v>
      </c>
      <c r="B34" s="7" t="s">
        <v>20</v>
      </c>
      <c r="C34" s="9">
        <v>511</v>
      </c>
      <c r="E34" s="22">
        <f t="shared" si="0"/>
        <v>511</v>
      </c>
      <c r="G34" s="22">
        <v>698</v>
      </c>
      <c r="I34" s="30">
        <f>G34+H34</f>
        <v>698</v>
      </c>
      <c r="K34" s="30">
        <f>I34+J34</f>
        <v>698</v>
      </c>
      <c r="M34" s="30">
        <f>K34+L34</f>
        <v>698</v>
      </c>
      <c r="O34" s="30">
        <f>M34+N34</f>
        <v>698</v>
      </c>
      <c r="Q34" s="30">
        <f>O34+P34</f>
        <v>698</v>
      </c>
      <c r="S34" s="30">
        <f>Q34+R34</f>
        <v>698</v>
      </c>
      <c r="U34" s="30">
        <f>S34+T34</f>
        <v>698</v>
      </c>
    </row>
    <row r="35" spans="1:21" ht="78.75" customHeight="1" x14ac:dyDescent="0.25">
      <c r="A35" s="39" t="s">
        <v>66</v>
      </c>
      <c r="B35" s="7" t="s">
        <v>48</v>
      </c>
      <c r="C35" s="9"/>
      <c r="E35" s="22"/>
      <c r="G35" s="22">
        <v>833.3</v>
      </c>
      <c r="I35" s="30">
        <f t="shared" ref="I35:I46" si="24">G35+H35</f>
        <v>833.3</v>
      </c>
      <c r="K35" s="30">
        <f t="shared" ref="K35:K60" si="25">I35+J35</f>
        <v>833.3</v>
      </c>
      <c r="M35" s="30">
        <f t="shared" ref="M35:M51" si="26">K35+L35</f>
        <v>833.3</v>
      </c>
      <c r="O35" s="30">
        <f t="shared" ref="O35:O51" si="27">M35+N35</f>
        <v>833.3</v>
      </c>
      <c r="Q35" s="30">
        <f t="shared" ref="Q35:Q51" si="28">O35+P35</f>
        <v>833.3</v>
      </c>
      <c r="S35" s="30">
        <f t="shared" ref="S35:S51" si="29">Q35+R35</f>
        <v>833.3</v>
      </c>
      <c r="T35" s="43">
        <v>-385.46</v>
      </c>
      <c r="U35" s="30">
        <f t="shared" ref="U35:U53" si="30">S35+T35</f>
        <v>447.84</v>
      </c>
    </row>
    <row r="36" spans="1:21" ht="78.75" customHeight="1" x14ac:dyDescent="0.25">
      <c r="A36" s="39" t="s">
        <v>66</v>
      </c>
      <c r="B36" s="7" t="s">
        <v>52</v>
      </c>
      <c r="C36" s="9"/>
      <c r="E36" s="22"/>
      <c r="G36" s="22"/>
      <c r="H36" s="5">
        <f>603+597</f>
        <v>1200</v>
      </c>
      <c r="I36" s="30">
        <f t="shared" si="24"/>
        <v>1200</v>
      </c>
      <c r="K36" s="30">
        <f t="shared" si="25"/>
        <v>1200</v>
      </c>
      <c r="M36" s="30">
        <f t="shared" si="26"/>
        <v>1200</v>
      </c>
      <c r="O36" s="30">
        <f t="shared" si="27"/>
        <v>1200</v>
      </c>
      <c r="P36" s="41">
        <v>-11.54</v>
      </c>
      <c r="Q36" s="30">
        <f t="shared" si="28"/>
        <v>1188.46</v>
      </c>
      <c r="R36" s="43">
        <v>413.82</v>
      </c>
      <c r="S36" s="30">
        <f t="shared" si="29"/>
        <v>1602.28</v>
      </c>
      <c r="U36" s="30">
        <f t="shared" si="30"/>
        <v>1602.28</v>
      </c>
    </row>
    <row r="37" spans="1:21" ht="63" x14ac:dyDescent="0.25">
      <c r="A37" s="39" t="s">
        <v>66</v>
      </c>
      <c r="B37" s="7" t="s">
        <v>21</v>
      </c>
      <c r="C37" s="9">
        <v>966.76</v>
      </c>
      <c r="E37" s="22">
        <f t="shared" si="0"/>
        <v>966.76</v>
      </c>
      <c r="G37" s="22">
        <v>241.7</v>
      </c>
      <c r="I37" s="30">
        <f t="shared" si="24"/>
        <v>241.7</v>
      </c>
      <c r="K37" s="30">
        <f t="shared" si="25"/>
        <v>241.7</v>
      </c>
      <c r="M37" s="30">
        <f t="shared" si="26"/>
        <v>241.7</v>
      </c>
      <c r="O37" s="30">
        <f t="shared" si="27"/>
        <v>241.7</v>
      </c>
      <c r="Q37" s="30">
        <f t="shared" si="28"/>
        <v>241.7</v>
      </c>
      <c r="S37" s="30">
        <f t="shared" si="29"/>
        <v>241.7</v>
      </c>
      <c r="U37" s="30">
        <f t="shared" si="30"/>
        <v>241.7</v>
      </c>
    </row>
    <row r="38" spans="1:21" ht="63" x14ac:dyDescent="0.25">
      <c r="A38" s="39" t="s">
        <v>68</v>
      </c>
      <c r="B38" s="7" t="s">
        <v>49</v>
      </c>
      <c r="C38" s="9">
        <v>2234.11</v>
      </c>
      <c r="E38" s="22">
        <f t="shared" si="0"/>
        <v>2234.11</v>
      </c>
      <c r="G38" s="22">
        <v>2263.7399999999998</v>
      </c>
      <c r="I38" s="30">
        <f t="shared" si="24"/>
        <v>2263.7399999999998</v>
      </c>
      <c r="J38" s="5">
        <v>7118.8</v>
      </c>
      <c r="K38" s="30">
        <f t="shared" si="25"/>
        <v>9382.5400000000009</v>
      </c>
      <c r="M38" s="30">
        <f t="shared" si="26"/>
        <v>9382.5400000000009</v>
      </c>
      <c r="N38" s="5">
        <v>-447.5</v>
      </c>
      <c r="O38" s="30">
        <f t="shared" si="27"/>
        <v>8935.0400000000009</v>
      </c>
      <c r="Q38" s="30">
        <f t="shared" si="28"/>
        <v>8935.0400000000009</v>
      </c>
      <c r="R38" s="43">
        <v>195.25</v>
      </c>
      <c r="S38" s="30">
        <f t="shared" si="29"/>
        <v>9130.2900000000009</v>
      </c>
      <c r="U38" s="30">
        <f t="shared" si="30"/>
        <v>9130.2900000000009</v>
      </c>
    </row>
    <row r="39" spans="1:21" ht="31.5" x14ac:dyDescent="0.25">
      <c r="A39" s="39" t="s">
        <v>66</v>
      </c>
      <c r="B39" s="7" t="s">
        <v>22</v>
      </c>
      <c r="C39" s="16">
        <v>55.78</v>
      </c>
      <c r="E39" s="22">
        <f t="shared" si="0"/>
        <v>55.78</v>
      </c>
      <c r="G39" s="22">
        <v>58.4</v>
      </c>
      <c r="I39" s="30">
        <f t="shared" si="24"/>
        <v>58.4</v>
      </c>
      <c r="K39" s="30">
        <f t="shared" si="25"/>
        <v>58.4</v>
      </c>
      <c r="M39" s="30">
        <f t="shared" si="26"/>
        <v>58.4</v>
      </c>
      <c r="O39" s="30">
        <f t="shared" si="27"/>
        <v>58.4</v>
      </c>
      <c r="Q39" s="30">
        <f t="shared" si="28"/>
        <v>58.4</v>
      </c>
      <c r="S39" s="30">
        <f t="shared" si="29"/>
        <v>58.4</v>
      </c>
      <c r="T39" s="43">
        <v>966.44</v>
      </c>
      <c r="U39" s="30">
        <f t="shared" si="30"/>
        <v>1024.8400000000001</v>
      </c>
    </row>
    <row r="40" spans="1:21" ht="31.5" x14ac:dyDescent="0.25">
      <c r="A40" s="39" t="s">
        <v>66</v>
      </c>
      <c r="B40" s="7" t="s">
        <v>23</v>
      </c>
      <c r="C40" s="9">
        <v>6604</v>
      </c>
      <c r="E40" s="22">
        <f t="shared" si="0"/>
        <v>6604</v>
      </c>
      <c r="F40" s="5">
        <v>1300</v>
      </c>
      <c r="G40" s="22"/>
      <c r="H40" s="5">
        <v>4953</v>
      </c>
      <c r="I40" s="30">
        <f t="shared" si="24"/>
        <v>4953</v>
      </c>
      <c r="J40" s="5">
        <v>300</v>
      </c>
      <c r="K40" s="30">
        <f t="shared" si="25"/>
        <v>5253</v>
      </c>
      <c r="M40" s="30">
        <f t="shared" si="26"/>
        <v>5253</v>
      </c>
      <c r="O40" s="30">
        <f t="shared" si="27"/>
        <v>5253</v>
      </c>
      <c r="Q40" s="30">
        <f t="shared" si="28"/>
        <v>5253</v>
      </c>
      <c r="S40" s="30">
        <f t="shared" si="29"/>
        <v>5253</v>
      </c>
      <c r="U40" s="30">
        <f t="shared" si="30"/>
        <v>5253</v>
      </c>
    </row>
    <row r="41" spans="1:21" ht="47.25" x14ac:dyDescent="0.25">
      <c r="A41" s="39" t="s">
        <v>66</v>
      </c>
      <c r="B41" s="7" t="s">
        <v>24</v>
      </c>
      <c r="C41" s="9">
        <v>2000</v>
      </c>
      <c r="E41" s="22">
        <f t="shared" si="0"/>
        <v>2000</v>
      </c>
      <c r="G41" s="22">
        <f t="shared" ref="G41:G60" si="31">E41+F41</f>
        <v>2000</v>
      </c>
      <c r="I41" s="30">
        <f t="shared" si="24"/>
        <v>2000</v>
      </c>
      <c r="K41" s="30">
        <f t="shared" si="25"/>
        <v>2000</v>
      </c>
      <c r="M41" s="30">
        <f t="shared" si="26"/>
        <v>2000</v>
      </c>
      <c r="O41" s="30">
        <f t="shared" si="27"/>
        <v>2000</v>
      </c>
      <c r="Q41" s="30">
        <f t="shared" si="28"/>
        <v>2000</v>
      </c>
      <c r="S41" s="30">
        <f t="shared" si="29"/>
        <v>2000</v>
      </c>
      <c r="U41" s="30">
        <f t="shared" si="30"/>
        <v>2000</v>
      </c>
    </row>
    <row r="42" spans="1:21" ht="15.75" customHeight="1" x14ac:dyDescent="0.25">
      <c r="A42" s="39" t="s">
        <v>66</v>
      </c>
      <c r="B42" s="7" t="s">
        <v>25</v>
      </c>
      <c r="C42" s="9">
        <v>355.5</v>
      </c>
      <c r="E42" s="22">
        <f t="shared" si="0"/>
        <v>355.5</v>
      </c>
      <c r="F42" s="5">
        <v>135.69999999999999</v>
      </c>
      <c r="G42" s="22">
        <v>414.5</v>
      </c>
      <c r="H42" s="5">
        <v>432.4</v>
      </c>
      <c r="I42" s="30">
        <f t="shared" si="24"/>
        <v>846.9</v>
      </c>
      <c r="K42" s="30">
        <f t="shared" si="25"/>
        <v>846.9</v>
      </c>
      <c r="M42" s="30">
        <f t="shared" si="26"/>
        <v>846.9</v>
      </c>
      <c r="O42" s="30">
        <f t="shared" si="27"/>
        <v>846.9</v>
      </c>
      <c r="Q42" s="30">
        <f t="shared" si="28"/>
        <v>846.9</v>
      </c>
      <c r="S42" s="30">
        <f t="shared" si="29"/>
        <v>846.9</v>
      </c>
      <c r="U42" s="30">
        <f t="shared" si="30"/>
        <v>846.9</v>
      </c>
    </row>
    <row r="43" spans="1:21" ht="36.75" customHeight="1" x14ac:dyDescent="0.25">
      <c r="A43" s="39" t="s">
        <v>66</v>
      </c>
      <c r="B43" s="7" t="s">
        <v>36</v>
      </c>
      <c r="C43" s="9">
        <v>2276.8000000000002</v>
      </c>
      <c r="E43" s="22">
        <f t="shared" si="0"/>
        <v>2276.8000000000002</v>
      </c>
      <c r="G43" s="22">
        <v>0</v>
      </c>
      <c r="I43" s="30">
        <f t="shared" si="24"/>
        <v>0</v>
      </c>
      <c r="K43" s="30">
        <f t="shared" si="25"/>
        <v>0</v>
      </c>
      <c r="M43" s="30">
        <f t="shared" si="26"/>
        <v>0</v>
      </c>
      <c r="O43" s="30">
        <f t="shared" si="27"/>
        <v>0</v>
      </c>
      <c r="Q43" s="30">
        <f t="shared" si="28"/>
        <v>0</v>
      </c>
      <c r="S43" s="30">
        <f t="shared" si="29"/>
        <v>0</v>
      </c>
      <c r="U43" s="30">
        <f t="shared" si="30"/>
        <v>0</v>
      </c>
    </row>
    <row r="44" spans="1:21" ht="65.25" customHeight="1" x14ac:dyDescent="0.25">
      <c r="A44" s="39" t="s">
        <v>65</v>
      </c>
      <c r="B44" s="7" t="s">
        <v>53</v>
      </c>
      <c r="C44" s="9"/>
      <c r="E44" s="22"/>
      <c r="F44" s="5">
        <v>108</v>
      </c>
      <c r="G44" s="22">
        <v>0</v>
      </c>
      <c r="H44" s="5">
        <v>315.02</v>
      </c>
      <c r="I44" s="30">
        <f t="shared" si="24"/>
        <v>315.02</v>
      </c>
      <c r="K44" s="30">
        <f t="shared" si="25"/>
        <v>315.02</v>
      </c>
      <c r="M44" s="30">
        <f t="shared" si="26"/>
        <v>315.02</v>
      </c>
      <c r="O44" s="30">
        <f t="shared" si="27"/>
        <v>315.02</v>
      </c>
      <c r="Q44" s="30">
        <f t="shared" si="28"/>
        <v>315.02</v>
      </c>
      <c r="S44" s="30">
        <f t="shared" si="29"/>
        <v>315.02</v>
      </c>
      <c r="U44" s="30">
        <f t="shared" si="30"/>
        <v>315.02</v>
      </c>
    </row>
    <row r="45" spans="1:21" ht="67.5" hidden="1" customHeight="1" x14ac:dyDescent="0.25">
      <c r="A45" s="39" t="s">
        <v>33</v>
      </c>
      <c r="B45" s="7" t="s">
        <v>50</v>
      </c>
      <c r="C45" s="9"/>
      <c r="E45" s="22"/>
      <c r="G45" s="22">
        <v>42550</v>
      </c>
      <c r="H45" s="5">
        <v>-42550</v>
      </c>
      <c r="I45" s="30">
        <f t="shared" si="24"/>
        <v>0</v>
      </c>
      <c r="K45" s="30">
        <f t="shared" si="25"/>
        <v>0</v>
      </c>
      <c r="M45" s="30">
        <f t="shared" si="26"/>
        <v>0</v>
      </c>
      <c r="O45" s="30">
        <f t="shared" si="27"/>
        <v>0</v>
      </c>
      <c r="Q45" s="30">
        <f t="shared" si="28"/>
        <v>0</v>
      </c>
      <c r="S45" s="30">
        <f t="shared" si="29"/>
        <v>0</v>
      </c>
      <c r="U45" s="30">
        <f t="shared" si="30"/>
        <v>0</v>
      </c>
    </row>
    <row r="46" spans="1:21" ht="47.25" customHeight="1" x14ac:dyDescent="0.25">
      <c r="A46" s="39" t="s">
        <v>66</v>
      </c>
      <c r="B46" s="7" t="s">
        <v>37</v>
      </c>
      <c r="C46" s="9">
        <v>2350</v>
      </c>
      <c r="E46" s="22">
        <f t="shared" si="0"/>
        <v>2350</v>
      </c>
      <c r="G46" s="22">
        <v>1900</v>
      </c>
      <c r="I46" s="30">
        <f t="shared" si="24"/>
        <v>1900</v>
      </c>
      <c r="K46" s="30">
        <f t="shared" si="25"/>
        <v>1900</v>
      </c>
      <c r="M46" s="30">
        <f t="shared" si="26"/>
        <v>1900</v>
      </c>
      <c r="O46" s="30">
        <f t="shared" si="27"/>
        <v>1900</v>
      </c>
      <c r="Q46" s="30">
        <f t="shared" si="28"/>
        <v>1900</v>
      </c>
      <c r="S46" s="30">
        <f t="shared" si="29"/>
        <v>1900</v>
      </c>
      <c r="U46" s="30">
        <f t="shared" si="30"/>
        <v>1900</v>
      </c>
    </row>
    <row r="47" spans="1:21" ht="32.25" customHeight="1" x14ac:dyDescent="0.25">
      <c r="A47" s="39" t="s">
        <v>66</v>
      </c>
      <c r="B47" s="7" t="s">
        <v>90</v>
      </c>
      <c r="C47" s="9"/>
      <c r="E47" s="22">
        <f t="shared" si="0"/>
        <v>0</v>
      </c>
      <c r="G47" s="22">
        <f t="shared" si="31"/>
        <v>0</v>
      </c>
      <c r="H47" s="5">
        <v>2762.93</v>
      </c>
      <c r="I47" s="30">
        <f t="shared" ref="I47:I60" si="32">G47+H47</f>
        <v>2762.93</v>
      </c>
      <c r="K47" s="30">
        <f t="shared" si="25"/>
        <v>2762.93</v>
      </c>
      <c r="M47" s="30">
        <f t="shared" si="26"/>
        <v>2762.93</v>
      </c>
      <c r="O47" s="30">
        <f t="shared" si="27"/>
        <v>2762.93</v>
      </c>
      <c r="P47" s="41">
        <v>1000</v>
      </c>
      <c r="Q47" s="30">
        <f t="shared" si="28"/>
        <v>3762.93</v>
      </c>
      <c r="R47" s="43">
        <v>2000</v>
      </c>
      <c r="S47" s="30">
        <f t="shared" si="29"/>
        <v>5762.93</v>
      </c>
      <c r="T47" s="43">
        <f>3500+1198.5+4335.3</f>
        <v>9033.7999999999993</v>
      </c>
      <c r="U47" s="30">
        <f t="shared" si="30"/>
        <v>14796.73</v>
      </c>
    </row>
    <row r="48" spans="1:21" ht="23.25" customHeight="1" x14ac:dyDescent="0.25">
      <c r="A48" s="39" t="s">
        <v>66</v>
      </c>
      <c r="B48" s="7" t="s">
        <v>82</v>
      </c>
      <c r="C48" s="9"/>
      <c r="E48" s="22"/>
      <c r="G48" s="22"/>
      <c r="I48" s="30"/>
      <c r="K48" s="30"/>
      <c r="M48" s="30"/>
      <c r="N48" s="5">
        <f>60.31+87.38+1211.54</f>
        <v>1359.23</v>
      </c>
      <c r="O48" s="30">
        <f t="shared" si="27"/>
        <v>1359.23</v>
      </c>
      <c r="Q48" s="30">
        <f t="shared" si="28"/>
        <v>1359.23</v>
      </c>
      <c r="R48" s="43">
        <v>1000</v>
      </c>
      <c r="S48" s="30">
        <f t="shared" si="29"/>
        <v>2359.23</v>
      </c>
      <c r="U48" s="30">
        <f t="shared" si="30"/>
        <v>2359.23</v>
      </c>
    </row>
    <row r="49" spans="1:21" ht="33" customHeight="1" x14ac:dyDescent="0.25">
      <c r="A49" s="39" t="s">
        <v>66</v>
      </c>
      <c r="B49" s="7" t="s">
        <v>81</v>
      </c>
      <c r="C49" s="9"/>
      <c r="E49" s="22"/>
      <c r="G49" s="22"/>
      <c r="I49" s="30"/>
      <c r="K49" s="30"/>
      <c r="M49" s="30"/>
      <c r="N49" s="5">
        <v>500</v>
      </c>
      <c r="O49" s="30">
        <f t="shared" si="27"/>
        <v>500</v>
      </c>
      <c r="Q49" s="30">
        <f t="shared" si="28"/>
        <v>500</v>
      </c>
      <c r="S49" s="30">
        <f t="shared" si="29"/>
        <v>500</v>
      </c>
      <c r="U49" s="30">
        <f t="shared" si="30"/>
        <v>500</v>
      </c>
    </row>
    <row r="50" spans="1:21" ht="70.5" customHeight="1" x14ac:dyDescent="0.25">
      <c r="A50" s="39" t="s">
        <v>67</v>
      </c>
      <c r="B50" s="7" t="s">
        <v>54</v>
      </c>
      <c r="C50" s="9"/>
      <c r="E50" s="22">
        <f t="shared" si="0"/>
        <v>0</v>
      </c>
      <c r="G50" s="22">
        <f t="shared" si="31"/>
        <v>0</v>
      </c>
      <c r="H50" s="5">
        <v>13017</v>
      </c>
      <c r="I50" s="30">
        <f t="shared" si="32"/>
        <v>13017</v>
      </c>
      <c r="K50" s="30">
        <f t="shared" si="25"/>
        <v>13017</v>
      </c>
      <c r="M50" s="30">
        <f t="shared" si="26"/>
        <v>13017</v>
      </c>
      <c r="O50" s="30">
        <f t="shared" si="27"/>
        <v>13017</v>
      </c>
      <c r="Q50" s="30">
        <f t="shared" si="28"/>
        <v>13017</v>
      </c>
      <c r="S50" s="30">
        <f t="shared" si="29"/>
        <v>13017</v>
      </c>
      <c r="U50" s="30">
        <f t="shared" si="30"/>
        <v>13017</v>
      </c>
    </row>
    <row r="51" spans="1:21" ht="117" customHeight="1" x14ac:dyDescent="0.25">
      <c r="A51" s="39" t="s">
        <v>63</v>
      </c>
      <c r="B51" s="7" t="s">
        <v>62</v>
      </c>
      <c r="C51" s="9"/>
      <c r="E51" s="22"/>
      <c r="G51" s="22"/>
      <c r="I51" s="30"/>
      <c r="J51" s="5">
        <v>8510.4599999999991</v>
      </c>
      <c r="K51" s="30">
        <f t="shared" si="25"/>
        <v>8510.4599999999991</v>
      </c>
      <c r="M51" s="30">
        <f t="shared" si="26"/>
        <v>8510.4599999999991</v>
      </c>
      <c r="O51" s="30">
        <f t="shared" si="27"/>
        <v>8510.4599999999991</v>
      </c>
      <c r="P51" s="41">
        <v>-39.6</v>
      </c>
      <c r="Q51" s="30">
        <f t="shared" si="28"/>
        <v>8470.8599999999988</v>
      </c>
      <c r="S51" s="30">
        <f t="shared" si="29"/>
        <v>8470.8599999999988</v>
      </c>
      <c r="U51" s="30">
        <f t="shared" si="30"/>
        <v>8470.8599999999988</v>
      </c>
    </row>
    <row r="52" spans="1:21" ht="47.25" x14ac:dyDescent="0.25">
      <c r="A52" s="39" t="s">
        <v>102</v>
      </c>
      <c r="B52" s="7" t="s">
        <v>101</v>
      </c>
      <c r="C52" s="9"/>
      <c r="E52" s="22"/>
      <c r="G52" s="22"/>
      <c r="I52" s="30"/>
      <c r="K52" s="30"/>
      <c r="M52" s="30"/>
      <c r="O52" s="30"/>
      <c r="P52" s="41"/>
      <c r="Q52" s="30"/>
      <c r="S52" s="30"/>
      <c r="T52" s="43">
        <v>112</v>
      </c>
      <c r="U52" s="30">
        <f t="shared" si="30"/>
        <v>112</v>
      </c>
    </row>
    <row r="53" spans="1:21" x14ac:dyDescent="0.25">
      <c r="A53" s="39" t="s">
        <v>104</v>
      </c>
      <c r="B53" s="7" t="s">
        <v>103</v>
      </c>
      <c r="C53" s="9"/>
      <c r="E53" s="22"/>
      <c r="G53" s="22"/>
      <c r="I53" s="30"/>
      <c r="K53" s="30"/>
      <c r="M53" s="30"/>
      <c r="O53" s="30"/>
      <c r="P53" s="41"/>
      <c r="Q53" s="30"/>
      <c r="S53" s="30"/>
      <c r="T53" s="43">
        <v>1998.35</v>
      </c>
      <c r="U53" s="30">
        <f t="shared" si="30"/>
        <v>1998.35</v>
      </c>
    </row>
    <row r="54" spans="1:21" ht="15.75" customHeight="1" x14ac:dyDescent="0.25">
      <c r="A54" s="38" t="s">
        <v>64</v>
      </c>
      <c r="B54" s="25" t="s">
        <v>56</v>
      </c>
      <c r="C54" s="9"/>
      <c r="E54" s="22">
        <f t="shared" si="0"/>
        <v>0</v>
      </c>
      <c r="G54" s="22"/>
      <c r="I54" s="30"/>
      <c r="K54" s="32">
        <f>K55+K56+K57</f>
        <v>102784.04000000001</v>
      </c>
      <c r="M54" s="32">
        <f>M55+M56+M57</f>
        <v>102784.04000000001</v>
      </c>
      <c r="O54" s="32">
        <f>O55+O56+O57+O58</f>
        <v>102860.72</v>
      </c>
      <c r="Q54" s="32">
        <f>Q55+Q56+Q57+Q58+Q59+Q60</f>
        <v>118001.02</v>
      </c>
      <c r="S54" s="32">
        <f>S55+S56+S57+S58+S59+S60</f>
        <v>117836.97</v>
      </c>
      <c r="U54" s="32">
        <f>U55+U56+U57+U58+U59+U60</f>
        <v>117836.96</v>
      </c>
    </row>
    <row r="55" spans="1:21" ht="48" customHeight="1" x14ac:dyDescent="0.25">
      <c r="A55" s="39" t="s">
        <v>57</v>
      </c>
      <c r="B55" s="7" t="s">
        <v>58</v>
      </c>
      <c r="C55" s="9"/>
      <c r="E55" s="22">
        <f t="shared" si="0"/>
        <v>0</v>
      </c>
      <c r="G55" s="22">
        <f t="shared" si="31"/>
        <v>0</v>
      </c>
      <c r="I55" s="30">
        <f t="shared" si="32"/>
        <v>0</v>
      </c>
      <c r="J55" s="5">
        <v>5234.04</v>
      </c>
      <c r="K55" s="30">
        <f t="shared" si="25"/>
        <v>5234.04</v>
      </c>
      <c r="M55" s="30">
        <f t="shared" ref="M55:M56" si="33">K55+L55</f>
        <v>5234.04</v>
      </c>
      <c r="O55" s="30">
        <f t="shared" ref="O55:O56" si="34">M55+N55</f>
        <v>5234.04</v>
      </c>
      <c r="Q55" s="30">
        <f t="shared" ref="Q55:Q56" si="35">O55+P55</f>
        <v>5234.04</v>
      </c>
      <c r="S55" s="30">
        <f t="shared" ref="S55:S56" si="36">Q55+R55</f>
        <v>5234.04</v>
      </c>
      <c r="U55" s="30">
        <f t="shared" ref="U55:U56" si="37">S55+T55</f>
        <v>5234.04</v>
      </c>
    </row>
    <row r="56" spans="1:21" ht="39.75" customHeight="1" x14ac:dyDescent="0.25">
      <c r="A56" s="39" t="s">
        <v>60</v>
      </c>
      <c r="B56" s="7" t="s">
        <v>59</v>
      </c>
      <c r="C56" s="9"/>
      <c r="E56" s="22">
        <f t="shared" si="0"/>
        <v>0</v>
      </c>
      <c r="G56" s="22">
        <f t="shared" si="31"/>
        <v>0</v>
      </c>
      <c r="I56" s="30">
        <f t="shared" si="32"/>
        <v>0</v>
      </c>
      <c r="J56" s="5">
        <v>5000</v>
      </c>
      <c r="K56" s="30">
        <f t="shared" si="25"/>
        <v>5000</v>
      </c>
      <c r="M56" s="30">
        <f t="shared" si="33"/>
        <v>5000</v>
      </c>
      <c r="O56" s="30">
        <f t="shared" si="34"/>
        <v>5000</v>
      </c>
      <c r="Q56" s="30">
        <f t="shared" si="35"/>
        <v>5000</v>
      </c>
      <c r="S56" s="30">
        <f t="shared" si="36"/>
        <v>5000</v>
      </c>
      <c r="U56" s="30">
        <f t="shared" si="37"/>
        <v>5000</v>
      </c>
    </row>
    <row r="57" spans="1:21" ht="68.25" customHeight="1" x14ac:dyDescent="0.25">
      <c r="A57" s="39" t="s">
        <v>61</v>
      </c>
      <c r="B57" s="7" t="s">
        <v>50</v>
      </c>
      <c r="C57" s="9"/>
      <c r="E57" s="22">
        <f t="shared" si="0"/>
        <v>0</v>
      </c>
      <c r="G57" s="22">
        <f t="shared" si="31"/>
        <v>0</v>
      </c>
      <c r="I57" s="30">
        <f t="shared" si="32"/>
        <v>0</v>
      </c>
      <c r="J57" s="5">
        <v>92550</v>
      </c>
      <c r="K57" s="30">
        <f>I57+J57</f>
        <v>92550</v>
      </c>
      <c r="M57" s="30">
        <f>K57+L57</f>
        <v>92550</v>
      </c>
      <c r="O57" s="30">
        <f>M57+N57</f>
        <v>92550</v>
      </c>
      <c r="Q57" s="30">
        <f>O57+P57</f>
        <v>92550</v>
      </c>
      <c r="S57" s="30">
        <f>Q57+R57</f>
        <v>92550</v>
      </c>
      <c r="U57" s="30">
        <f>S57+T57</f>
        <v>92550</v>
      </c>
    </row>
    <row r="58" spans="1:21" ht="47.25" x14ac:dyDescent="0.25">
      <c r="A58" s="39" t="s">
        <v>80</v>
      </c>
      <c r="B58" s="7" t="s">
        <v>79</v>
      </c>
      <c r="C58" s="9"/>
      <c r="E58" s="22">
        <f t="shared" si="0"/>
        <v>0</v>
      </c>
      <c r="G58" s="22">
        <f t="shared" si="31"/>
        <v>0</v>
      </c>
      <c r="I58" s="30">
        <f t="shared" si="32"/>
        <v>0</v>
      </c>
      <c r="K58" s="30">
        <f t="shared" si="25"/>
        <v>0</v>
      </c>
      <c r="M58" s="30">
        <f t="shared" ref="M58:M60" si="38">K58+L58</f>
        <v>0</v>
      </c>
      <c r="N58" s="40">
        <v>76.680000000000007</v>
      </c>
      <c r="O58" s="30">
        <f t="shared" ref="O58:O60" si="39">M58+N58</f>
        <v>76.680000000000007</v>
      </c>
      <c r="Q58" s="30">
        <f t="shared" ref="Q58:Q60" si="40">O58+P58</f>
        <v>76.680000000000007</v>
      </c>
      <c r="S58" s="30">
        <f t="shared" ref="S58:S60" si="41">Q58+R58</f>
        <v>76.680000000000007</v>
      </c>
      <c r="U58" s="30">
        <f t="shared" ref="U58:U60" si="42">S58+T58</f>
        <v>76.680000000000007</v>
      </c>
    </row>
    <row r="59" spans="1:21" ht="78.75" x14ac:dyDescent="0.25">
      <c r="A59" s="39" t="s">
        <v>80</v>
      </c>
      <c r="B59" s="7" t="s">
        <v>86</v>
      </c>
      <c r="C59" s="9"/>
      <c r="E59" s="22"/>
      <c r="G59" s="22"/>
      <c r="I59" s="30"/>
      <c r="K59" s="30"/>
      <c r="M59" s="30"/>
      <c r="O59" s="30"/>
      <c r="P59" s="41">
        <v>10000</v>
      </c>
      <c r="Q59" s="30">
        <f t="shared" si="40"/>
        <v>10000</v>
      </c>
      <c r="S59" s="30">
        <f t="shared" si="41"/>
        <v>10000</v>
      </c>
      <c r="U59" s="30">
        <f t="shared" si="42"/>
        <v>10000</v>
      </c>
    </row>
    <row r="60" spans="1:21" ht="47.25" x14ac:dyDescent="0.25">
      <c r="A60" s="39" t="s">
        <v>80</v>
      </c>
      <c r="B60" s="7" t="s">
        <v>87</v>
      </c>
      <c r="C60" s="9"/>
      <c r="E60" s="22">
        <f t="shared" si="0"/>
        <v>0</v>
      </c>
      <c r="G60" s="22">
        <f t="shared" si="31"/>
        <v>0</v>
      </c>
      <c r="I60" s="30">
        <f t="shared" si="32"/>
        <v>0</v>
      </c>
      <c r="K60" s="30">
        <f t="shared" si="25"/>
        <v>0</v>
      </c>
      <c r="M60" s="30">
        <f t="shared" si="38"/>
        <v>0</v>
      </c>
      <c r="O60" s="30">
        <f t="shared" si="39"/>
        <v>0</v>
      </c>
      <c r="P60" s="41">
        <f>5140.3</f>
        <v>5140.3</v>
      </c>
      <c r="Q60" s="30">
        <f t="shared" si="40"/>
        <v>5140.3</v>
      </c>
      <c r="R60" s="43">
        <f>78.12-117.18-124.99</f>
        <v>-164.05</v>
      </c>
      <c r="S60" s="30">
        <f t="shared" si="41"/>
        <v>4976.25</v>
      </c>
      <c r="T60" s="43">
        <v>-0.01</v>
      </c>
      <c r="U60" s="30">
        <f t="shared" si="42"/>
        <v>4976.24</v>
      </c>
    </row>
    <row r="61" spans="1:21" ht="31.5" customHeight="1" x14ac:dyDescent="0.25">
      <c r="A61" s="38" t="s">
        <v>41</v>
      </c>
      <c r="B61" s="12" t="s">
        <v>40</v>
      </c>
      <c r="C61" s="13">
        <f>C62</f>
        <v>0</v>
      </c>
      <c r="E61" s="24">
        <f>E62</f>
        <v>33837.57</v>
      </c>
      <c r="G61" s="24">
        <f>G62</f>
        <v>51178.64</v>
      </c>
      <c r="I61" s="32">
        <f>I62</f>
        <v>75572.94</v>
      </c>
      <c r="K61" s="32">
        <f>K62</f>
        <v>75572.94</v>
      </c>
      <c r="M61" s="32">
        <f>M62</f>
        <v>75572.94</v>
      </c>
      <c r="O61" s="32">
        <f>O62</f>
        <v>75572.94</v>
      </c>
      <c r="Q61" s="32">
        <f>Q62</f>
        <v>89347.04</v>
      </c>
      <c r="S61" s="32">
        <f>S62</f>
        <v>89347.04</v>
      </c>
      <c r="U61" s="32">
        <f>U62</f>
        <v>68455.53</v>
      </c>
    </row>
    <row r="62" spans="1:21" ht="31.5" customHeight="1" x14ac:dyDescent="0.25">
      <c r="A62" s="39" t="s">
        <v>39</v>
      </c>
      <c r="B62" s="7" t="s">
        <v>38</v>
      </c>
      <c r="C62" s="9"/>
      <c r="D62" s="5">
        <v>33837.57</v>
      </c>
      <c r="E62" s="22">
        <f t="shared" si="0"/>
        <v>33837.57</v>
      </c>
      <c r="G62" s="22">
        <f>G63+G64</f>
        <v>51178.64</v>
      </c>
      <c r="I62" s="30">
        <f>I63+I64</f>
        <v>75572.94</v>
      </c>
      <c r="K62" s="30">
        <f>I62+J62</f>
        <v>75572.94</v>
      </c>
      <c r="M62" s="30">
        <f>K62+L62</f>
        <v>75572.94</v>
      </c>
      <c r="O62" s="30">
        <f>M62+N62</f>
        <v>75572.94</v>
      </c>
      <c r="Q62" s="30">
        <f>Q63+Q64+Q65</f>
        <v>89347.04</v>
      </c>
      <c r="S62" s="30">
        <f>S63+S64+S65</f>
        <v>89347.04</v>
      </c>
      <c r="U62" s="30">
        <f>U63+U64+U65</f>
        <v>68455.53</v>
      </c>
    </row>
    <row r="63" spans="1:21" ht="31.5" hidden="1" outlineLevel="1" x14ac:dyDescent="0.25">
      <c r="A63" s="39" t="s">
        <v>91</v>
      </c>
      <c r="B63" s="7" t="s">
        <v>94</v>
      </c>
      <c r="C63" s="9"/>
      <c r="E63" s="22"/>
      <c r="G63" s="22">
        <v>42915.06</v>
      </c>
      <c r="H63" s="5">
        <v>1741.54</v>
      </c>
      <c r="I63" s="30">
        <f>G63+H63</f>
        <v>44656.6</v>
      </c>
      <c r="K63" s="30">
        <f>I63+J63</f>
        <v>44656.6</v>
      </c>
      <c r="M63" s="30">
        <f>K63+L63</f>
        <v>44656.6</v>
      </c>
      <c r="O63" s="30">
        <f>M63+N63</f>
        <v>44656.6</v>
      </c>
      <c r="Q63" s="30">
        <f>O63+P63</f>
        <v>44656.6</v>
      </c>
      <c r="S63" s="30">
        <f>Q63+R63</f>
        <v>44656.6</v>
      </c>
      <c r="T63" s="43">
        <f>-918.3+193.39</f>
        <v>-724.91</v>
      </c>
      <c r="U63" s="30">
        <f>S63+T63</f>
        <v>43931.689999999995</v>
      </c>
    </row>
    <row r="64" spans="1:21" ht="41.25" hidden="1" customHeight="1" outlineLevel="1" x14ac:dyDescent="0.25">
      <c r="A64" s="39" t="s">
        <v>92</v>
      </c>
      <c r="B64" s="7" t="s">
        <v>96</v>
      </c>
      <c r="C64" s="9"/>
      <c r="E64" s="22"/>
      <c r="G64" s="22">
        <v>8263.58</v>
      </c>
      <c r="H64" s="5">
        <v>22652.76</v>
      </c>
      <c r="I64" s="30">
        <f>G64+H64</f>
        <v>30916.339999999997</v>
      </c>
      <c r="K64" s="30">
        <f>I64+J64</f>
        <v>30916.339999999997</v>
      </c>
      <c r="M64" s="30">
        <f>K64+L64</f>
        <v>30916.339999999997</v>
      </c>
      <c r="O64" s="30">
        <f>M64+N64</f>
        <v>30916.339999999997</v>
      </c>
      <c r="P64" s="5">
        <v>6042.8</v>
      </c>
      <c r="Q64" s="30">
        <f>O64+P64</f>
        <v>36959.14</v>
      </c>
      <c r="S64" s="30">
        <f>Q64+R64</f>
        <v>36959.14</v>
      </c>
      <c r="T64" s="43">
        <f>-8876.28-7479.88-0.06</f>
        <v>-16356.22</v>
      </c>
      <c r="U64" s="30">
        <f>S64+T64</f>
        <v>20602.919999999998</v>
      </c>
    </row>
    <row r="65" spans="1:21" ht="47.25" hidden="1" outlineLevel="1" x14ac:dyDescent="0.25">
      <c r="A65" s="39" t="s">
        <v>93</v>
      </c>
      <c r="B65" s="7" t="s">
        <v>95</v>
      </c>
      <c r="C65" s="9"/>
      <c r="E65" s="22"/>
      <c r="G65" s="22"/>
      <c r="I65" s="30"/>
      <c r="K65" s="30"/>
      <c r="M65" s="30"/>
      <c r="O65" s="30"/>
      <c r="P65" s="5">
        <v>7731.3</v>
      </c>
      <c r="Q65" s="30">
        <f>O65+P65</f>
        <v>7731.3</v>
      </c>
      <c r="S65" s="30">
        <f>Q65+R65</f>
        <v>7731.3</v>
      </c>
      <c r="T65" s="43">
        <v>-3810.38</v>
      </c>
      <c r="U65" s="30">
        <f>S65+T65</f>
        <v>3920.92</v>
      </c>
    </row>
    <row r="66" spans="1:21" collapsed="1" x14ac:dyDescent="0.25">
      <c r="A66" s="53" t="s">
        <v>3</v>
      </c>
      <c r="B66" s="53"/>
      <c r="C66" s="15">
        <f>C14+C11+C61+C33</f>
        <v>182349.19000000003</v>
      </c>
      <c r="D66" s="5">
        <f>SUM(D11:D65)</f>
        <v>33837.57</v>
      </c>
      <c r="E66" s="26">
        <f>E14+E11+E61+E33</f>
        <v>216186.76000000004</v>
      </c>
      <c r="F66" s="5">
        <f>SUM(F11:F65)</f>
        <v>2094.0600000000004</v>
      </c>
      <c r="G66" s="26">
        <f>G14+G11+G61+G33</f>
        <v>277105.3</v>
      </c>
      <c r="H66" s="5">
        <f>SUM(H11:H65)</f>
        <v>4560.8900000000031</v>
      </c>
      <c r="I66" s="32">
        <f>I14+I11+I61+I33</f>
        <v>281666.19</v>
      </c>
      <c r="J66" s="5">
        <f>SUM(J11:J65)</f>
        <v>122465.09</v>
      </c>
      <c r="K66" s="32">
        <f>K14+K11+K61+K33+K54</f>
        <v>404131.28</v>
      </c>
      <c r="L66" s="5">
        <f>SUM(L11:L65)</f>
        <v>22.63</v>
      </c>
      <c r="M66" s="32">
        <f>M14+M11+M61+M33+M54</f>
        <v>404153.91000000003</v>
      </c>
      <c r="N66" s="5">
        <f>SUM(N11:N65)</f>
        <v>1488.41</v>
      </c>
      <c r="O66" s="32">
        <f>O14+O11+O61+O33+O54</f>
        <v>405642.31999999995</v>
      </c>
      <c r="P66" s="5">
        <f>SUM(P11:P65)</f>
        <v>40430.239999999998</v>
      </c>
      <c r="Q66" s="32">
        <f>Q14+Q11+Q61+Q33+Q54</f>
        <v>446072.56000000006</v>
      </c>
      <c r="R66" s="43">
        <f>SUM(R11:R65)</f>
        <v>3445.0199999999995</v>
      </c>
      <c r="S66" s="32">
        <f>S14+S11+S61+S33+S54</f>
        <v>449517.57999999996</v>
      </c>
      <c r="T66" s="43">
        <f>SUM(T11:T65)</f>
        <v>-9166.1500000000015</v>
      </c>
      <c r="U66" s="32">
        <f>U14+U11+U61+U33+U54</f>
        <v>440351.43000000005</v>
      </c>
    </row>
  </sheetData>
  <mergeCells count="7">
    <mergeCell ref="A66:B66"/>
    <mergeCell ref="A1:U1"/>
    <mergeCell ref="A2:U2"/>
    <mergeCell ref="A3:U3"/>
    <mergeCell ref="A4:U4"/>
    <mergeCell ref="A5:U5"/>
    <mergeCell ref="A6:U6"/>
  </mergeCells>
  <pageMargins left="0.70866141732283472" right="0.19685039370078741" top="0.59055118110236227" bottom="0.11811023622047245" header="0.11811023622047245" footer="0.11811023622047245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2021-12-10T07:22:15Z</dcterms:modified>
</cp:coreProperties>
</file>