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879" firstSheet="1" activeTab="4"/>
  </bookViews>
  <sheets>
    <sheet name="Лист1" sheetId="17" state="hidden" r:id="rId1"/>
    <sheet name="прил.8_вед" sheetId="7" r:id="rId2"/>
    <sheet name="прил.9_ФК" sheetId="8" r:id="rId3"/>
    <sheet name="прил.16 источн." sheetId="13" r:id="rId4"/>
    <sheet name="ПЗ" sheetId="18" r:id="rId5"/>
  </sheets>
  <externalReferences>
    <externalReference r:id="rId6"/>
    <externalReference r:id="rId7"/>
    <externalReference r:id="rId8"/>
  </externalReferences>
  <definedNames>
    <definedName name="_xlnm._FilterDatabase" localSheetId="1" hidden="1">прил.8_вед!$B$15:$H$394</definedName>
    <definedName name="_xlnm.Print_Titles" localSheetId="3">'прил.16 источн.'!$15:$15</definedName>
    <definedName name="_xlnm.Print_Titles" localSheetId="1">прил.8_вед!$15:$17</definedName>
    <definedName name="_xlnm.Print_Titles" localSheetId="2">прил.9_ФК!$13:$13</definedName>
  </definedNames>
  <calcPr calcId="125725"/>
</workbook>
</file>

<file path=xl/calcChain.xml><?xml version="1.0" encoding="utf-8"?>
<calcChain xmlns="http://schemas.openxmlformats.org/spreadsheetml/2006/main">
  <c r="C17" i="13"/>
  <c r="B20" i="18"/>
  <c r="B19"/>
  <c r="B18" s="1"/>
  <c r="B17"/>
  <c r="B16"/>
  <c r="B15"/>
  <c r="C11" i="17" l="1"/>
  <c r="C31" i="13"/>
  <c r="C30" s="1"/>
  <c r="D11" i="17"/>
  <c r="F11" s="1"/>
  <c r="D6"/>
  <c r="Y394" i="7"/>
  <c r="Z286"/>
  <c r="C16" i="17"/>
  <c r="D16" s="1"/>
  <c r="D18"/>
  <c r="D12"/>
  <c r="F12" s="1"/>
  <c r="H12" s="1"/>
  <c r="B10"/>
  <c r="D7"/>
  <c r="F7" s="1"/>
  <c r="H7" s="1"/>
  <c r="D5"/>
  <c r="F5" s="1"/>
  <c r="B4"/>
  <c r="B16" s="1"/>
  <c r="E133" i="8"/>
  <c r="E99"/>
  <c r="E32"/>
  <c r="E18"/>
  <c r="Z203" i="7"/>
  <c r="E134" i="8" s="1"/>
  <c r="Z202" i="7"/>
  <c r="Z201"/>
  <c r="Z200" s="1"/>
  <c r="Z199" s="1"/>
  <c r="Z198" s="1"/>
  <c r="Z197" s="1"/>
  <c r="Z196"/>
  <c r="Z194"/>
  <c r="Z192"/>
  <c r="Z190"/>
  <c r="Z195"/>
  <c r="E50" i="8" s="1"/>
  <c r="Z193" i="7"/>
  <c r="E49" i="8" s="1"/>
  <c r="Z191" i="7"/>
  <c r="E48" i="8" s="1"/>
  <c r="Z189" i="7"/>
  <c r="E47" i="8" s="1"/>
  <c r="Z185" i="7"/>
  <c r="Z184" s="1"/>
  <c r="Z183" s="1"/>
  <c r="Z182" s="1"/>
  <c r="Z181" s="1"/>
  <c r="Z180"/>
  <c r="Z179" s="1"/>
  <c r="Z178" s="1"/>
  <c r="Z177" s="1"/>
  <c r="Z176" s="1"/>
  <c r="Z175"/>
  <c r="Z174" s="1"/>
  <c r="Z173" s="1"/>
  <c r="Z172" s="1"/>
  <c r="Z171"/>
  <c r="Z170" s="1"/>
  <c r="Z169" s="1"/>
  <c r="Z168" s="1"/>
  <c r="Z163"/>
  <c r="Z159"/>
  <c r="Z162"/>
  <c r="Z161" s="1"/>
  <c r="Z160" s="1"/>
  <c r="Z158"/>
  <c r="Z157" s="1"/>
  <c r="Z156" s="1"/>
  <c r="Z154"/>
  <c r="Z150"/>
  <c r="Z153"/>
  <c r="Z152" s="1"/>
  <c r="Z151" s="1"/>
  <c r="Z149"/>
  <c r="Z148" s="1"/>
  <c r="Z147" s="1"/>
  <c r="Z108"/>
  <c r="Z107" s="1"/>
  <c r="Z106" s="1"/>
  <c r="Z105" s="1"/>
  <c r="Z102"/>
  <c r="Z101"/>
  <c r="Z100" s="1"/>
  <c r="Z97"/>
  <c r="Z96" s="1"/>
  <c r="Z95"/>
  <c r="Z93"/>
  <c r="Z92" s="1"/>
  <c r="E161" i="8" s="1"/>
  <c r="Z89" i="7"/>
  <c r="Z88"/>
  <c r="Z85"/>
  <c r="Z76"/>
  <c r="Z75" s="1"/>
  <c r="Z74" s="1"/>
  <c r="Z73"/>
  <c r="Z72" s="1"/>
  <c r="Z71" s="1"/>
  <c r="Z69"/>
  <c r="Z68"/>
  <c r="Z66"/>
  <c r="Z59"/>
  <c r="Z58" s="1"/>
  <c r="E61" i="8" s="1"/>
  <c r="Z57" i="7"/>
  <c r="Z56" s="1"/>
  <c r="Z49"/>
  <c r="Z46"/>
  <c r="Z43"/>
  <c r="Z41"/>
  <c r="Z40" s="1"/>
  <c r="Z39" s="1"/>
  <c r="Z38"/>
  <c r="Z37" s="1"/>
  <c r="Z36"/>
  <c r="Z35" s="1"/>
  <c r="Z34"/>
  <c r="Z27"/>
  <c r="Z26" s="1"/>
  <c r="E22" i="8" s="1"/>
  <c r="X87" i="7"/>
  <c r="Z94"/>
  <c r="E160" i="8" s="1"/>
  <c r="Z45" i="7"/>
  <c r="Z44" s="1"/>
  <c r="Z42"/>
  <c r="E40" i="8" s="1"/>
  <c r="Z33" i="7"/>
  <c r="Z32" s="1"/>
  <c r="Z305"/>
  <c r="E159" i="8" s="1"/>
  <c r="Z304" i="7"/>
  <c r="Z303" s="1"/>
  <c r="Z302" s="1"/>
  <c r="Z314"/>
  <c r="Z313"/>
  <c r="Z339"/>
  <c r="Z335"/>
  <c r="Z331"/>
  <c r="Z330" s="1"/>
  <c r="Z329" s="1"/>
  <c r="Z328" s="1"/>
  <c r="Z325"/>
  <c r="Z338"/>
  <c r="Z337" s="1"/>
  <c r="Z336" s="1"/>
  <c r="Z334"/>
  <c r="Z333" s="1"/>
  <c r="Z332" s="1"/>
  <c r="Z326"/>
  <c r="Z324"/>
  <c r="E86" i="8" s="1"/>
  <c r="Z368" i="7"/>
  <c r="Z367" s="1"/>
  <c r="Z366" s="1"/>
  <c r="Z365" s="1"/>
  <c r="Z364"/>
  <c r="Z363" s="1"/>
  <c r="Z362" s="1"/>
  <c r="Z361" s="1"/>
  <c r="Z349"/>
  <c r="Z348" s="1"/>
  <c r="Z347"/>
  <c r="Z356"/>
  <c r="Z353"/>
  <c r="Z352"/>
  <c r="Z350"/>
  <c r="Z392"/>
  <c r="Z391" s="1"/>
  <c r="Z390" s="1"/>
  <c r="Z389" s="1"/>
  <c r="Z388"/>
  <c r="Z378"/>
  <c r="Z377" s="1"/>
  <c r="Z376"/>
  <c r="Z387"/>
  <c r="Z386" s="1"/>
  <c r="Z385" s="1"/>
  <c r="Z382"/>
  <c r="Z381" s="1"/>
  <c r="Z379"/>
  <c r="Z239"/>
  <c r="Z238"/>
  <c r="Z237"/>
  <c r="Z233"/>
  <c r="E152" i="8" s="1"/>
  <c r="Z232" i="7"/>
  <c r="E153" i="8" s="1"/>
  <c r="Z221" i="7"/>
  <c r="E146" i="8" s="1"/>
  <c r="Z220" i="7"/>
  <c r="Z216"/>
  <c r="Z212"/>
  <c r="Z211" s="1"/>
  <c r="Z210" s="1"/>
  <c r="Z288"/>
  <c r="E170" i="8" s="1"/>
  <c r="Z280" i="7"/>
  <c r="E135" i="8" s="1"/>
  <c r="Z275" i="7"/>
  <c r="Z271"/>
  <c r="E93" i="8" s="1"/>
  <c r="Z266" i="7"/>
  <c r="E75" i="8" s="1"/>
  <c r="Z264" i="7"/>
  <c r="E71" i="8" s="1"/>
  <c r="Z260" i="7"/>
  <c r="Z259" s="1"/>
  <c r="Z258" s="1"/>
  <c r="Z245"/>
  <c r="Z244" s="1"/>
  <c r="Z243" s="1"/>
  <c r="Z242" s="1"/>
  <c r="Z279"/>
  <c r="Z278" s="1"/>
  <c r="Z274"/>
  <c r="Z273" s="1"/>
  <c r="Z272" s="1"/>
  <c r="Z270"/>
  <c r="Z269" s="1"/>
  <c r="Z268" s="1"/>
  <c r="Z252"/>
  <c r="X262"/>
  <c r="Z262" s="1"/>
  <c r="W267"/>
  <c r="X265"/>
  <c r="Z265" s="1"/>
  <c r="E74" i="8" s="1"/>
  <c r="X315" i="7"/>
  <c r="X312" s="1"/>
  <c r="X62"/>
  <c r="X61" s="1"/>
  <c r="X60" s="1"/>
  <c r="X50"/>
  <c r="X48" s="1"/>
  <c r="X67"/>
  <c r="X65" s="1"/>
  <c r="W23"/>
  <c r="X25"/>
  <c r="Z25" s="1"/>
  <c r="X24"/>
  <c r="Z24" s="1"/>
  <c r="E67" i="8" l="1"/>
  <c r="Z261" i="7"/>
  <c r="Z65"/>
  <c r="E79" i="8" s="1"/>
  <c r="Z375" i="7"/>
  <c r="Z374" s="1"/>
  <c r="Z373" s="1"/>
  <c r="E105" i="8"/>
  <c r="E162"/>
  <c r="E174"/>
  <c r="Z346" i="7"/>
  <c r="Z345" s="1"/>
  <c r="Z344" s="1"/>
  <c r="Z315"/>
  <c r="Z50"/>
  <c r="Z62"/>
  <c r="Z67"/>
  <c r="E31" i="8"/>
  <c r="E35"/>
  <c r="E38"/>
  <c r="E44"/>
  <c r="E60"/>
  <c r="E65"/>
  <c r="E89"/>
  <c r="E96"/>
  <c r="E101"/>
  <c r="E107"/>
  <c r="E132"/>
  <c r="E177"/>
  <c r="Z285" i="7"/>
  <c r="Z284" s="1"/>
  <c r="E143" i="8"/>
  <c r="D10" i="17"/>
  <c r="F6"/>
  <c r="H6" s="1"/>
  <c r="D4"/>
  <c r="D13" s="1"/>
  <c r="F4"/>
  <c r="H5"/>
  <c r="F10"/>
  <c r="H11"/>
  <c r="Z188" i="7"/>
  <c r="Z187" s="1"/>
  <c r="Z186" s="1"/>
  <c r="Z155"/>
  <c r="Z146"/>
  <c r="Z91"/>
  <c r="Z90" s="1"/>
  <c r="Z87"/>
  <c r="Z64"/>
  <c r="Z63" s="1"/>
  <c r="Z48"/>
  <c r="Z70"/>
  <c r="Z55"/>
  <c r="Z31"/>
  <c r="Z312"/>
  <c r="Z236"/>
  <c r="Z235" s="1"/>
  <c r="Z231"/>
  <c r="Z257"/>
  <c r="W394"/>
  <c r="X82"/>
  <c r="Z82" s="1"/>
  <c r="Z81" s="1"/>
  <c r="X53"/>
  <c r="Z53" s="1"/>
  <c r="X267"/>
  <c r="X255"/>
  <c r="Z255" s="1"/>
  <c r="X372"/>
  <c r="X343"/>
  <c r="X319"/>
  <c r="X167"/>
  <c r="X133"/>
  <c r="X120"/>
  <c r="X112"/>
  <c r="X79"/>
  <c r="X30"/>
  <c r="X251"/>
  <c r="X283"/>
  <c r="Z283" s="1"/>
  <c r="X252"/>
  <c r="E41" i="8" s="1"/>
  <c r="X295" i="7"/>
  <c r="X142"/>
  <c r="Z142" s="1"/>
  <c r="Z141" s="1"/>
  <c r="X208"/>
  <c r="X391"/>
  <c r="X390" s="1"/>
  <c r="X389" s="1"/>
  <c r="X387"/>
  <c r="X386" s="1"/>
  <c r="X385" s="1"/>
  <c r="X382"/>
  <c r="X381" s="1"/>
  <c r="X379"/>
  <c r="X377"/>
  <c r="X367"/>
  <c r="X366" s="1"/>
  <c r="X365" s="1"/>
  <c r="X363"/>
  <c r="X362" s="1"/>
  <c r="X361" s="1"/>
  <c r="X356"/>
  <c r="X353"/>
  <c r="X350"/>
  <c r="X348"/>
  <c r="X338"/>
  <c r="X337" s="1"/>
  <c r="X336" s="1"/>
  <c r="X334"/>
  <c r="X333" s="1"/>
  <c r="X332" s="1"/>
  <c r="X330"/>
  <c r="X329" s="1"/>
  <c r="X328" s="1"/>
  <c r="X326"/>
  <c r="X324"/>
  <c r="X311"/>
  <c r="X310" s="1"/>
  <c r="X309" s="1"/>
  <c r="X308" s="1"/>
  <c r="X304"/>
  <c r="X303" s="1"/>
  <c r="X302" s="1"/>
  <c r="X301"/>
  <c r="X296"/>
  <c r="X279"/>
  <c r="X278" s="1"/>
  <c r="X274"/>
  <c r="X273" s="1"/>
  <c r="X272" s="1"/>
  <c r="X270"/>
  <c r="X269" s="1"/>
  <c r="X268" s="1"/>
  <c r="X261"/>
  <c r="X259"/>
  <c r="X258" s="1"/>
  <c r="X257" s="1"/>
  <c r="X244"/>
  <c r="X243" s="1"/>
  <c r="X242" s="1"/>
  <c r="X236"/>
  <c r="X235" s="1"/>
  <c r="X231"/>
  <c r="X230"/>
  <c r="X223"/>
  <c r="X220"/>
  <c r="X216"/>
  <c r="X212"/>
  <c r="X211" s="1"/>
  <c r="X210" s="1"/>
  <c r="X200"/>
  <c r="X199" s="1"/>
  <c r="X198" s="1"/>
  <c r="X197" s="1"/>
  <c r="X195"/>
  <c r="X193"/>
  <c r="X191"/>
  <c r="X189"/>
  <c r="X184"/>
  <c r="X183" s="1"/>
  <c r="X182" s="1"/>
  <c r="X181" s="1"/>
  <c r="X179"/>
  <c r="X178" s="1"/>
  <c r="X177" s="1"/>
  <c r="X176" s="1"/>
  <c r="X174"/>
  <c r="X173" s="1"/>
  <c r="X172" s="1"/>
  <c r="X170"/>
  <c r="X169" s="1"/>
  <c r="X168" s="1"/>
  <c r="X162"/>
  <c r="X161" s="1"/>
  <c r="X160" s="1"/>
  <c r="X158"/>
  <c r="X157" s="1"/>
  <c r="X156" s="1"/>
  <c r="X153"/>
  <c r="X152" s="1"/>
  <c r="X151" s="1"/>
  <c r="X149"/>
  <c r="X148" s="1"/>
  <c r="X147" s="1"/>
  <c r="X141"/>
  <c r="X140" s="1"/>
  <c r="X139" s="1"/>
  <c r="X138" s="1"/>
  <c r="X137"/>
  <c r="X129"/>
  <c r="X124"/>
  <c r="X116"/>
  <c r="X107"/>
  <c r="X106" s="1"/>
  <c r="X105" s="1"/>
  <c r="X104"/>
  <c r="X101"/>
  <c r="X100" s="1"/>
  <c r="X96"/>
  <c r="X94"/>
  <c r="X92"/>
  <c r="X86"/>
  <c r="X84" s="1"/>
  <c r="X81"/>
  <c r="X80" s="1"/>
  <c r="X75"/>
  <c r="X74" s="1"/>
  <c r="X72"/>
  <c r="X71" s="1"/>
  <c r="X64"/>
  <c r="X63" s="1"/>
  <c r="X58"/>
  <c r="X56"/>
  <c r="X52"/>
  <c r="X51" s="1"/>
  <c r="X47"/>
  <c r="X45"/>
  <c r="X44" s="1"/>
  <c r="X42"/>
  <c r="X40"/>
  <c r="X39" s="1"/>
  <c r="X37"/>
  <c r="X35"/>
  <c r="X33"/>
  <c r="X32" s="1"/>
  <c r="X26"/>
  <c r="H301"/>
  <c r="H292"/>
  <c r="X292" s="1"/>
  <c r="Z292" s="1"/>
  <c r="H104"/>
  <c r="H65"/>
  <c r="H227"/>
  <c r="X227" s="1"/>
  <c r="H230"/>
  <c r="H223"/>
  <c r="H249"/>
  <c r="X249" s="1"/>
  <c r="H137"/>
  <c r="H129"/>
  <c r="H124"/>
  <c r="H116"/>
  <c r="H263"/>
  <c r="X248" l="1"/>
  <c r="X247" s="1"/>
  <c r="X246" s="1"/>
  <c r="Z249"/>
  <c r="Z248" s="1"/>
  <c r="Z291"/>
  <c r="Z290" s="1"/>
  <c r="E181" i="8"/>
  <c r="X300" i="7"/>
  <c r="X299" s="1"/>
  <c r="Z301"/>
  <c r="Z300" s="1"/>
  <c r="Z140"/>
  <c r="Z139" s="1"/>
  <c r="Z138" s="1"/>
  <c r="E111" i="8"/>
  <c r="X250" i="7"/>
  <c r="Z251"/>
  <c r="X78"/>
  <c r="X77" s="1"/>
  <c r="Z79"/>
  <c r="Z78" s="1"/>
  <c r="X119"/>
  <c r="X118" s="1"/>
  <c r="Z120"/>
  <c r="Z119" s="1"/>
  <c r="Z118" s="1"/>
  <c r="X166"/>
  <c r="X165" s="1"/>
  <c r="X164" s="1"/>
  <c r="Z167"/>
  <c r="Z166" s="1"/>
  <c r="Z165" s="1"/>
  <c r="Z164" s="1"/>
  <c r="X342"/>
  <c r="X341" s="1"/>
  <c r="Z343"/>
  <c r="Z342" s="1"/>
  <c r="Z341" s="1"/>
  <c r="Z340" s="1"/>
  <c r="E57" i="8"/>
  <c r="E56" s="1"/>
  <c r="Z254" i="7"/>
  <c r="Z253" s="1"/>
  <c r="Z52"/>
  <c r="Z51" s="1"/>
  <c r="Z234"/>
  <c r="E164" i="8"/>
  <c r="Z311" i="7"/>
  <c r="Z310" s="1"/>
  <c r="Z309" s="1"/>
  <c r="Z308" s="1"/>
  <c r="E114" i="8"/>
  <c r="Z47" i="7"/>
  <c r="E52" i="8"/>
  <c r="Z86" i="7"/>
  <c r="Z84" s="1"/>
  <c r="Z83" s="1"/>
  <c r="Z61"/>
  <c r="Z60" s="1"/>
  <c r="E66" i="8"/>
  <c r="E63" s="1"/>
  <c r="X103" i="7"/>
  <c r="Z104"/>
  <c r="Z103" s="1"/>
  <c r="X115"/>
  <c r="X114" s="1"/>
  <c r="X113" s="1"/>
  <c r="Z116"/>
  <c r="Z115" s="1"/>
  <c r="Z114" s="1"/>
  <c r="Z113" s="1"/>
  <c r="X128"/>
  <c r="X127" s="1"/>
  <c r="X126" s="1"/>
  <c r="X125" s="1"/>
  <c r="Z129"/>
  <c r="Z128" s="1"/>
  <c r="Z127" s="1"/>
  <c r="Z126" s="1"/>
  <c r="Z125" s="1"/>
  <c r="X229"/>
  <c r="Z230"/>
  <c r="X226"/>
  <c r="X225" s="1"/>
  <c r="X224" s="1"/>
  <c r="Z227"/>
  <c r="Z226" s="1"/>
  <c r="Z225" s="1"/>
  <c r="Z224" s="1"/>
  <c r="X123"/>
  <c r="X122" s="1"/>
  <c r="X121" s="1"/>
  <c r="Z124"/>
  <c r="Z123" s="1"/>
  <c r="Z122" s="1"/>
  <c r="Z121" s="1"/>
  <c r="Z117" s="1"/>
  <c r="X136"/>
  <c r="X135" s="1"/>
  <c r="X134" s="1"/>
  <c r="Z137"/>
  <c r="Z136" s="1"/>
  <c r="Z135" s="1"/>
  <c r="Z134" s="1"/>
  <c r="X222"/>
  <c r="Z223"/>
  <c r="Z222" s="1"/>
  <c r="E149" i="8" s="1"/>
  <c r="X207" i="7"/>
  <c r="X206" s="1"/>
  <c r="X205" s="1"/>
  <c r="X204" s="1"/>
  <c r="Z208"/>
  <c r="Z207" s="1"/>
  <c r="X294"/>
  <c r="X293" s="1"/>
  <c r="Z295"/>
  <c r="Z282"/>
  <c r="Z281" s="1"/>
  <c r="E165" i="8"/>
  <c r="X29" i="7"/>
  <c r="X28" s="1"/>
  <c r="Z30"/>
  <c r="Z29" s="1"/>
  <c r="Z28" s="1"/>
  <c r="E25" i="8" s="1"/>
  <c r="X111" i="7"/>
  <c r="X110" s="1"/>
  <c r="Z112"/>
  <c r="Z111" s="1"/>
  <c r="Z110" s="1"/>
  <c r="X132"/>
  <c r="X131" s="1"/>
  <c r="Z133"/>
  <c r="Z132" s="1"/>
  <c r="Z131" s="1"/>
  <c r="X318"/>
  <c r="X317" s="1"/>
  <c r="Z319"/>
  <c r="Z318" s="1"/>
  <c r="Z317" s="1"/>
  <c r="X371"/>
  <c r="X370" s="1"/>
  <c r="Z372"/>
  <c r="Z371" s="1"/>
  <c r="Z370" s="1"/>
  <c r="Z369" s="1"/>
  <c r="X263"/>
  <c r="Z267"/>
  <c r="Z80"/>
  <c r="E169" i="8"/>
  <c r="Z54" i="7"/>
  <c r="F16" i="17"/>
  <c r="H10"/>
  <c r="H4"/>
  <c r="X117" i="7"/>
  <c r="X254"/>
  <c r="X253" s="1"/>
  <c r="X291"/>
  <c r="X290" s="1"/>
  <c r="X289" s="1"/>
  <c r="X234"/>
  <c r="X109"/>
  <c r="E176" i="8"/>
  <c r="E175" s="1"/>
  <c r="X282" i="7"/>
  <c r="X281" s="1"/>
  <c r="X219"/>
  <c r="Z219" s="1"/>
  <c r="X99"/>
  <c r="X98" s="1"/>
  <c r="X155"/>
  <c r="X188"/>
  <c r="X187" s="1"/>
  <c r="X186" s="1"/>
  <c r="X228"/>
  <c r="X218" s="1"/>
  <c r="X209" s="1"/>
  <c r="X298"/>
  <c r="X352"/>
  <c r="X375"/>
  <c r="X374" s="1"/>
  <c r="X373" s="1"/>
  <c r="X369" s="1"/>
  <c r="X31"/>
  <c r="X55"/>
  <c r="X54" s="1"/>
  <c r="X91"/>
  <c r="X90" s="1"/>
  <c r="X83" s="1"/>
  <c r="X346"/>
  <c r="X345" s="1"/>
  <c r="X146"/>
  <c r="X256"/>
  <c r="X70"/>
  <c r="E158" i="8"/>
  <c r="E157" s="1"/>
  <c r="E106"/>
  <c r="E92"/>
  <c r="Z218" i="7" l="1"/>
  <c r="Z209" s="1"/>
  <c r="E76" i="8"/>
  <c r="E73" s="1"/>
  <c r="E68" s="1"/>
  <c r="Z263" i="7"/>
  <c r="Z256" s="1"/>
  <c r="Z294"/>
  <c r="Z293" s="1"/>
  <c r="Z289" s="1"/>
  <c r="E183" i="8"/>
  <c r="E182" s="1"/>
  <c r="Z206" i="7"/>
  <c r="Z205" s="1"/>
  <c r="Z204" s="1"/>
  <c r="E78" i="8"/>
  <c r="Z228" i="7"/>
  <c r="E155" i="8"/>
  <c r="E154" s="1"/>
  <c r="Z229" i="7"/>
  <c r="E82" i="8"/>
  <c r="Z109" i="7"/>
  <c r="E19" i="8"/>
  <c r="Z99" i="7"/>
  <c r="Z98" s="1"/>
  <c r="Z77"/>
  <c r="E113" i="8"/>
  <c r="Z250" i="7"/>
  <c r="E36" i="8"/>
  <c r="Z299" i="7"/>
  <c r="Z298" s="1"/>
  <c r="E34" i="8"/>
  <c r="Z247" i="7"/>
  <c r="Z246" s="1"/>
  <c r="E33" i="8"/>
  <c r="Z130" i="7"/>
  <c r="X130"/>
  <c r="E151" i="8"/>
  <c r="E55"/>
  <c r="E54" s="1"/>
  <c r="E53" s="1"/>
  <c r="H16" i="17"/>
  <c r="X344" i="7"/>
  <c r="X340" s="1"/>
  <c r="E163" i="8"/>
  <c r="X241" i="7"/>
  <c r="E131" i="8"/>
  <c r="E129" s="1"/>
  <c r="Z241" i="7" l="1"/>
  <c r="E184" i="8"/>
  <c r="E180"/>
  <c r="E137"/>
  <c r="E122"/>
  <c r="E117"/>
  <c r="E15"/>
  <c r="H379" i="7"/>
  <c r="H382"/>
  <c r="H381" s="1"/>
  <c r="H387"/>
  <c r="H386" s="1"/>
  <c r="H385" s="1"/>
  <c r="H391"/>
  <c r="H390" s="1"/>
  <c r="H389" s="1"/>
  <c r="H377"/>
  <c r="H375" s="1"/>
  <c r="H374" s="1"/>
  <c r="H367"/>
  <c r="H366" s="1"/>
  <c r="H365" s="1"/>
  <c r="H363"/>
  <c r="H362" s="1"/>
  <c r="H361" s="1"/>
  <c r="H356"/>
  <c r="H353"/>
  <c r="H350"/>
  <c r="H348"/>
  <c r="H338"/>
  <c r="H334"/>
  <c r="H333" s="1"/>
  <c r="H332" s="1"/>
  <c r="H330"/>
  <c r="H329" s="1"/>
  <c r="H326"/>
  <c r="H324"/>
  <c r="H323"/>
  <c r="H312"/>
  <c r="H304"/>
  <c r="H303" s="1"/>
  <c r="H302" s="1"/>
  <c r="H300"/>
  <c r="H299" s="1"/>
  <c r="H296"/>
  <c r="H291"/>
  <c r="H289" s="1"/>
  <c r="H282"/>
  <c r="H281" s="1"/>
  <c r="H279"/>
  <c r="H278" s="1"/>
  <c r="H274"/>
  <c r="H273" s="1"/>
  <c r="H270"/>
  <c r="H269" s="1"/>
  <c r="H268" s="1"/>
  <c r="H261"/>
  <c r="H259"/>
  <c r="H254"/>
  <c r="H253" s="1"/>
  <c r="H250"/>
  <c r="H248"/>
  <c r="H244"/>
  <c r="H243" s="1"/>
  <c r="H236"/>
  <c r="H235" s="1"/>
  <c r="H231"/>
  <c r="H229"/>
  <c r="H228"/>
  <c r="H226"/>
  <c r="H225" s="1"/>
  <c r="H224" s="1"/>
  <c r="H222"/>
  <c r="E145" i="8" s="1"/>
  <c r="H220" i="7"/>
  <c r="H216"/>
  <c r="H212"/>
  <c r="H211" s="1"/>
  <c r="H210" s="1"/>
  <c r="H207"/>
  <c r="H200"/>
  <c r="H199" s="1"/>
  <c r="H198" s="1"/>
  <c r="H197" s="1"/>
  <c r="H195"/>
  <c r="H193"/>
  <c r="H191"/>
  <c r="H189"/>
  <c r="H184"/>
  <c r="H183" s="1"/>
  <c r="H179"/>
  <c r="H174"/>
  <c r="H173" s="1"/>
  <c r="H172" s="1"/>
  <c r="H170"/>
  <c r="H169" s="1"/>
  <c r="H168" s="1"/>
  <c r="H162"/>
  <c r="H161" s="1"/>
  <c r="H160" s="1"/>
  <c r="H158"/>
  <c r="H157" s="1"/>
  <c r="H156" s="1"/>
  <c r="H153"/>
  <c r="H152" s="1"/>
  <c r="H149"/>
  <c r="H141"/>
  <c r="H136"/>
  <c r="H135" s="1"/>
  <c r="H134" s="1"/>
  <c r="H130" s="1"/>
  <c r="H128"/>
  <c r="H127" s="1"/>
  <c r="H126" s="1"/>
  <c r="H125" s="1"/>
  <c r="H123"/>
  <c r="H122" s="1"/>
  <c r="H121" s="1"/>
  <c r="H117" s="1"/>
  <c r="H115"/>
  <c r="H114" s="1"/>
  <c r="H113" s="1"/>
  <c r="H107"/>
  <c r="H103"/>
  <c r="H101"/>
  <c r="H96"/>
  <c r="H94"/>
  <c r="H92"/>
  <c r="H87"/>
  <c r="H81"/>
  <c r="H78"/>
  <c r="H75"/>
  <c r="H74" s="1"/>
  <c r="H72"/>
  <c r="H58"/>
  <c r="E59" i="8" s="1"/>
  <c r="H56" i="7"/>
  <c r="H52"/>
  <c r="H51" s="1"/>
  <c r="H48"/>
  <c r="H45"/>
  <c r="H42"/>
  <c r="E39" i="8" s="1"/>
  <c r="H40" i="7"/>
  <c r="H37"/>
  <c r="H35"/>
  <c r="H33"/>
  <c r="H29"/>
  <c r="H28" s="1"/>
  <c r="E24" i="8" s="1"/>
  <c r="E23" s="1"/>
  <c r="H26" i="7"/>
  <c r="H23"/>
  <c r="E116" i="8" l="1"/>
  <c r="H22" i="7"/>
  <c r="H21" s="1"/>
  <c r="H20" s="1"/>
  <c r="X23"/>
  <c r="E179" i="8"/>
  <c r="E178" s="1"/>
  <c r="X323" i="7"/>
  <c r="Z323" s="1"/>
  <c r="H258"/>
  <c r="H257" s="1"/>
  <c r="H256" s="1"/>
  <c r="H247"/>
  <c r="H246" s="1"/>
  <c r="E156" i="8"/>
  <c r="H234" i="7"/>
  <c r="H86"/>
  <c r="H84" s="1"/>
  <c r="E150" i="8"/>
  <c r="E144" s="1"/>
  <c r="H182" i="7"/>
  <c r="H181" s="1"/>
  <c r="E142" i="8"/>
  <c r="E141" s="1"/>
  <c r="H80" i="7"/>
  <c r="E168" i="8"/>
  <c r="E167" s="1"/>
  <c r="H77" i="7"/>
  <c r="E112" i="8"/>
  <c r="H272" i="7"/>
  <c r="E173" i="8"/>
  <c r="E172" s="1"/>
  <c r="E171" s="1"/>
  <c r="H140" i="7"/>
  <c r="H139" s="1"/>
  <c r="H138" s="1"/>
  <c r="E110" i="8"/>
  <c r="H311" i="7"/>
  <c r="H310" s="1"/>
  <c r="H309" s="1"/>
  <c r="H308" s="1"/>
  <c r="H337"/>
  <c r="H336" s="1"/>
  <c r="E104" i="8"/>
  <c r="E103" s="1"/>
  <c r="H151" i="7"/>
  <c r="E100" i="8"/>
  <c r="H71" i="7"/>
  <c r="H70" s="1"/>
  <c r="E98" i="8"/>
  <c r="H328" i="7"/>
  <c r="E95" i="8"/>
  <c r="E94" s="1"/>
  <c r="H148" i="7"/>
  <c r="H147" s="1"/>
  <c r="H146" s="1"/>
  <c r="E88" i="8"/>
  <c r="H109" i="7"/>
  <c r="E81" i="8"/>
  <c r="H64" i="7"/>
  <c r="H63" s="1"/>
  <c r="H206"/>
  <c r="H205" s="1"/>
  <c r="H204" s="1"/>
  <c r="E77" i="8"/>
  <c r="H47" i="7"/>
  <c r="E51" i="8"/>
  <c r="H44" i="7"/>
  <c r="E43" i="8"/>
  <c r="E42" s="1"/>
  <c r="H32" i="7"/>
  <c r="E30" i="8"/>
  <c r="H39" i="7"/>
  <c r="H106"/>
  <c r="H105" s="1"/>
  <c r="E37" i="8"/>
  <c r="H178" i="7"/>
  <c r="H177" s="1"/>
  <c r="H176" s="1"/>
  <c r="H242"/>
  <c r="H100"/>
  <c r="H99" s="1"/>
  <c r="H98" s="1"/>
  <c r="E17" i="8"/>
  <c r="H91" i="7"/>
  <c r="H90" s="1"/>
  <c r="H155"/>
  <c r="H55"/>
  <c r="H188"/>
  <c r="H187" s="1"/>
  <c r="H186" s="1"/>
  <c r="H219"/>
  <c r="H218" s="1"/>
  <c r="E46" i="8"/>
  <c r="H298" i="7"/>
  <c r="H346"/>
  <c r="H345" s="1"/>
  <c r="H352"/>
  <c r="H164"/>
  <c r="H322"/>
  <c r="H321" s="1"/>
  <c r="H320" s="1"/>
  <c r="H373"/>
  <c r="H369" s="1"/>
  <c r="E85" i="8" l="1"/>
  <c r="E84" s="1"/>
  <c r="E83" s="1"/>
  <c r="Z322" i="7"/>
  <c r="Z321" s="1"/>
  <c r="Z320" s="1"/>
  <c r="Z316" s="1"/>
  <c r="X22"/>
  <c r="Z23"/>
  <c r="Z22" s="1"/>
  <c r="E97" i="8"/>
  <c r="H54" i="7"/>
  <c r="X322"/>
  <c r="X321" s="1"/>
  <c r="X320" s="1"/>
  <c r="X21"/>
  <c r="X20" s="1"/>
  <c r="X19" s="1"/>
  <c r="X18" s="1"/>
  <c r="E166" i="8"/>
  <c r="E58"/>
  <c r="H241" i="7"/>
  <c r="E29" i="8"/>
  <c r="H209" i="7"/>
  <c r="H83"/>
  <c r="E136" i="8"/>
  <c r="E45"/>
  <c r="E109"/>
  <c r="E108" s="1"/>
  <c r="H316" i="7"/>
  <c r="H31"/>
  <c r="H19" s="1"/>
  <c r="H344"/>
  <c r="H340" s="1"/>
  <c r="E80" i="8" l="1"/>
  <c r="E21"/>
  <c r="E20" s="1"/>
  <c r="E14" s="1"/>
  <c r="Z21" i="7"/>
  <c r="Z20" s="1"/>
  <c r="Z19" s="1"/>
  <c r="Z18" s="1"/>
  <c r="Z394" s="1"/>
  <c r="X316"/>
  <c r="X394" s="1"/>
  <c r="H18"/>
  <c r="H394" s="1"/>
  <c r="E186" i="8" l="1"/>
  <c r="C33" i="13"/>
  <c r="C32" s="1"/>
  <c r="C29" s="1"/>
  <c r="Y395" i="7"/>
  <c r="C25" i="13"/>
  <c r="C24" s="1"/>
  <c r="C22"/>
  <c r="C19"/>
  <c r="C16"/>
  <c r="C34" l="1"/>
</calcChain>
</file>

<file path=xl/comments1.xml><?xml version="1.0" encoding="utf-8"?>
<comments xmlns="http://schemas.openxmlformats.org/spreadsheetml/2006/main">
  <authors>
    <author>Автор</author>
  </authors>
  <commentLis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ФОК за счет остатка -7154,7,
0,06 - 
</t>
        </r>
      </text>
    </comment>
    <comment ref="C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остаток кредитных средств на строительство ФОК на счете на 01.01.2011 г.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W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W2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W3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L54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перераспр. С УЗ 871,8; +153 питание малообеспеч; +48 питание детей 1-2 годов жизни 
</t>
        </r>
      </text>
    </comment>
    <comment ref="N5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97,2 территор. Планир.
</t>
        </r>
      </text>
    </comment>
  </commentList>
</comments>
</file>

<file path=xl/sharedStrings.xml><?xml version="1.0" encoding="utf-8"?>
<sst xmlns="http://schemas.openxmlformats.org/spreadsheetml/2006/main" count="2409" uniqueCount="556">
  <si>
    <t xml:space="preserve">к решению районного Совета </t>
  </si>
  <si>
    <t>(тыс.руб.)</t>
  </si>
  <si>
    <t>Сумма</t>
  </si>
  <si>
    <t>Приложение № 2</t>
  </si>
  <si>
    <t>Осуществление первичного воинского учета на территориях, где отсутствуют военные комиссариаты</t>
  </si>
  <si>
    <t>МО "Поселок Приморье"</t>
  </si>
  <si>
    <t>Наименование</t>
  </si>
  <si>
    <t>356</t>
  </si>
  <si>
    <t>377</t>
  </si>
  <si>
    <t>357</t>
  </si>
  <si>
    <t>367</t>
  </si>
  <si>
    <t>365</t>
  </si>
  <si>
    <t>366</t>
  </si>
  <si>
    <t>360</t>
  </si>
  <si>
    <t>361</t>
  </si>
  <si>
    <t>362</t>
  </si>
  <si>
    <t>363</t>
  </si>
  <si>
    <t>378</t>
  </si>
  <si>
    <t>379</t>
  </si>
  <si>
    <t>358</t>
  </si>
  <si>
    <t>376</t>
  </si>
  <si>
    <t>370</t>
  </si>
  <si>
    <t>188</t>
  </si>
  <si>
    <t>Отдел внутренних дел Светлогорского городского округа</t>
  </si>
  <si>
    <t>Мин</t>
  </si>
  <si>
    <t>Рз</t>
  </si>
  <si>
    <t>Пр</t>
  </si>
  <si>
    <t>ЦСР</t>
  </si>
  <si>
    <t>ВР</t>
  </si>
  <si>
    <t>Администрация Светлогорского района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</si>
  <si>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</si>
  <si>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</si>
  <si>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</si>
  <si>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</si>
  <si>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</si>
  <si>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000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</si>
  <si>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</si>
  <si>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</si>
  <si>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</si>
  <si>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</si>
  <si>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</si>
  <si>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</si>
  <si>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</si>
  <si>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</si>
  <si>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Депутаты представительного органа муниципального образования</t>
  </si>
  <si>
    <t>04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</si>
  <si>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</si>
  <si>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</si>
  <si>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</si>
  <si>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</si>
  <si>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Резервные фонды</t>
  </si>
  <si>
    <t>12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</si>
  <si>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</si>
  <si>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</si>
  <si>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</si>
  <si>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</si>
  <si>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</si>
  <si>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14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</si>
  <si>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</si>
  <si>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</si>
  <si>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</si>
  <si>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</si>
  <si>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</si>
  <si>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</si>
  <si>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</si>
  <si>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</si>
  <si>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</si>
  <si>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</si>
  <si>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</si>
  <si>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Целевые программы муниципальных образований</t>
  </si>
  <si>
    <t>795 00 00</t>
  </si>
  <si>
    <t xml:space="preserve">01 </t>
  </si>
  <si>
    <t>Мобилизационная  и вневойсковая подготовка</t>
  </si>
  <si>
    <t>001 36 01</t>
  </si>
  <si>
    <t>НАЦИОНАЛЬНАЯ ЭКОНОМИКА</t>
  </si>
  <si>
    <t>08</t>
  </si>
  <si>
    <t>Субсидии юридическим лицам</t>
  </si>
  <si>
    <t>006</t>
  </si>
  <si>
    <t xml:space="preserve">08 </t>
  </si>
  <si>
    <t>ЖИЛИЩНО-КОММУНАЛЬНОЕ ХОЗЯЙСТВО</t>
  </si>
  <si>
    <t>05</t>
  </si>
  <si>
    <t>Жилищное хозяйство</t>
  </si>
  <si>
    <t>Региональные целевые программы</t>
  </si>
  <si>
    <t>Целевая программа Калининградской области "Дети-сироты" на 2007-2011гг строительство и ремонт жилья детям-сиротам</t>
  </si>
  <si>
    <t>003</t>
  </si>
  <si>
    <t xml:space="preserve">05 </t>
  </si>
  <si>
    <t>Бюджетные инвестиции</t>
  </si>
  <si>
    <t>Коммунальное хозяйство</t>
  </si>
  <si>
    <t>100 45 01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</si>
  <si>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</si>
  <si>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</si>
  <si>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</si>
  <si>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</si>
  <si>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002 00 00</t>
  </si>
  <si>
    <t>Обеспечение деятельности подведомственных учреждений</t>
  </si>
  <si>
    <t>002 99 00</t>
  </si>
  <si>
    <t>002 99 01</t>
  </si>
  <si>
    <t>001</t>
  </si>
  <si>
    <t>ОБРАЗОВАНИЕ</t>
  </si>
  <si>
    <t>07</t>
  </si>
  <si>
    <t>Дошкольное образование</t>
  </si>
  <si>
    <t xml:space="preserve">07 </t>
  </si>
  <si>
    <t>420 99 00</t>
  </si>
  <si>
    <t>Выполнение функций бюджетными учреждениями</t>
  </si>
  <si>
    <t>Молодежная политика и оздоровление детей</t>
  </si>
  <si>
    <t>Проведение мероприятий для детей и молодежи</t>
  </si>
  <si>
    <t>431 01 00</t>
  </si>
  <si>
    <t>муниципальный район</t>
  </si>
  <si>
    <t>Другие вопросы в области образования</t>
  </si>
  <si>
    <t>09</t>
  </si>
  <si>
    <t>436 09 00</t>
  </si>
  <si>
    <t xml:space="preserve">КУЛЬТУРА 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</si>
  <si>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</si>
  <si>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</si>
  <si>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</si>
  <si>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 xml:space="preserve">Мероприятия в области здравоохранения, спорта и физической культуры, туризма </t>
  </si>
  <si>
    <t>512 97 00</t>
  </si>
  <si>
    <t>522 00 00</t>
  </si>
  <si>
    <t>522 57 54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</si>
  <si>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</si>
  <si>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</si>
  <si>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</si>
  <si>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</si>
  <si>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</si>
  <si>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</si>
  <si>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</si>
  <si>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</si>
  <si>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</si>
  <si>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</si>
  <si>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</si>
  <si>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</si>
  <si>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</si>
  <si>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</si>
  <si>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</si>
  <si>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</si>
  <si>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</si>
  <si>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</si>
  <si>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</si>
  <si>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</si>
  <si>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</si>
  <si>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Амбулаторная помощь</t>
  </si>
  <si>
    <t>471 99 00</t>
  </si>
  <si>
    <t>471 99 02</t>
  </si>
  <si>
    <t>Другие вопросы в области здравоохранения, физической культуры и спорта</t>
  </si>
  <si>
    <t>МУ "Архив Светлогорского района"</t>
  </si>
  <si>
    <t>440 99 00</t>
  </si>
  <si>
    <t>МДОУ детский сад "Березка"</t>
  </si>
  <si>
    <t>Детские дошкольные учреждения</t>
  </si>
  <si>
    <t>420 00 00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</si>
  <si>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</si>
  <si>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</si>
  <si>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</si>
  <si>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</si>
  <si>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</si>
  <si>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Реализация государственной политики занятости населения</t>
  </si>
  <si>
    <t>510 03 00</t>
  </si>
  <si>
    <t>068</t>
  </si>
  <si>
    <t>Иные безвозмездные и безвозвратные перечисления</t>
  </si>
  <si>
    <t>522 12 00</t>
  </si>
  <si>
    <t>МДОУ детский сад "Одуванчик"</t>
  </si>
  <si>
    <t>МДОУ "Центр развития ребенка детский сад "Родничок"</t>
  </si>
  <si>
    <t>Общее образование</t>
  </si>
  <si>
    <t>Поощрение лучших учителей</t>
  </si>
  <si>
    <t>520 11 00</t>
  </si>
  <si>
    <t>МДООУ Детский сад "Теремок"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</si>
  <si>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</si>
  <si>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</si>
  <si>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</si>
  <si>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</si>
  <si>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</si>
  <si>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</si>
  <si>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</si>
  <si>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</si>
  <si>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</si>
  <si>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</si>
  <si>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</si>
  <si>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</si>
  <si>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Музеи и постоянные выставки</t>
  </si>
  <si>
    <t>441 00 00</t>
  </si>
  <si>
    <t>441 99 00</t>
  </si>
  <si>
    <t>МОУДОД "Детская школа искусств им. Гречанинова г. Светлогорск"</t>
  </si>
  <si>
    <t>МОУДОД "Детско-юношеская спортивная школа "</t>
  </si>
  <si>
    <t>МОУДОД "Детско-юношеский центр"</t>
  </si>
  <si>
    <t>МУ "Информационно-туристический центр Светлогорского района"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</si>
  <si>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</si>
  <si>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</si>
  <si>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</si>
  <si>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</si>
  <si>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Выполнение функций бюджетными учреждениями за счет средств областного бюджета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</si>
  <si>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</si>
  <si>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</si>
  <si>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</si>
  <si>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</si>
  <si>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</si>
  <si>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</si>
  <si>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</si>
  <si>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</si>
  <si>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</si>
  <si>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</si>
  <si>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</si>
  <si>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>Пособия и компенсации военнослужащим, приравненным к ним лицам, а также уволенным из их числа</t>
  </si>
  <si>
    <t>202 76 00</t>
  </si>
  <si>
    <t>Поликлиники, амбулатории, диагностические центры</t>
  </si>
  <si>
    <t>471 00 00</t>
  </si>
  <si>
    <t>Скорая медицинская помощь</t>
  </si>
  <si>
    <t>520 00 00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</si>
  <si>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</si>
  <si>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</si>
  <si>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МУ "Управление жилищно-коммунального хозяйства"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</si>
  <si>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</si>
  <si>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</si>
  <si>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</si>
  <si>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 xml:space="preserve">Поддержка коммунального хозяйства </t>
  </si>
  <si>
    <t>351 00 00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</si>
  <si>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</si>
  <si>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06</t>
  </si>
  <si>
    <t>Организация и содержание мест захоронения</t>
  </si>
  <si>
    <t>600 04 00</t>
  </si>
  <si>
    <t>Выполнение функций бюджетными учреждениями УЖКХ</t>
  </si>
  <si>
    <t>010</t>
  </si>
  <si>
    <t>Оздоровление детей за счет средств местного бюджета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</si>
  <si>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</si>
  <si>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</si>
  <si>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</si>
  <si>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</si>
  <si>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Пенсионное обеспечение</t>
  </si>
  <si>
    <t>Доплаты к пенсиям, дополнительное пенсионное обеспечение</t>
  </si>
  <si>
    <t>491 01 00</t>
  </si>
  <si>
    <t>Социальная помощь</t>
  </si>
  <si>
    <t>505 00 00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</si>
  <si>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</si>
  <si>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</si>
  <si>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</si>
  <si>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</si>
  <si>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Оказание других видов социальной помощи</t>
  </si>
  <si>
    <t>510 00 00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</si>
  <si>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</si>
  <si>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</si>
  <si>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</si>
  <si>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</si>
  <si>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Другие вопросы в области социальной политики</t>
  </si>
  <si>
    <t>002 04 00</t>
  </si>
  <si>
    <t>Осуществление деятельности по опеке совершеннолетними гражданами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</si>
  <si>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</si>
  <si>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</si>
  <si>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</si>
  <si>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</si>
  <si>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</si>
  <si>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</si>
  <si>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Физкультурно-оздоровительная работа и спортивные мероприятия</t>
  </si>
  <si>
    <t>512 00 00</t>
  </si>
  <si>
    <t>Обслуживание государственного и муниципального долга</t>
  </si>
  <si>
    <t>11</t>
  </si>
  <si>
    <t>065 00 00</t>
  </si>
  <si>
    <t>Процентные платежи по муниципальному долгу</t>
  </si>
  <si>
    <t>065 03 00</t>
  </si>
  <si>
    <t>351 02 00</t>
  </si>
  <si>
    <t>Субсидии юридическим лицам (за счет переданных полномочий гп. Поселок Донское)</t>
  </si>
  <si>
    <t xml:space="preserve"> МО "Город Светлогорск"</t>
  </si>
  <si>
    <t>522  00 00</t>
  </si>
  <si>
    <t>Программа "Развитие образования на 2007-2011гг" (поощрение интер.школе)</t>
  </si>
  <si>
    <t>522 01 00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</si>
  <si>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</si>
  <si>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</si>
  <si>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</si>
  <si>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</si>
  <si>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>520 79 09</t>
  </si>
  <si>
    <t>МЕЖБЮДЖЕТНЫЕ ТРАНСФЕРТЫ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</si>
  <si>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</si>
  <si>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</si>
  <si>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</si>
  <si>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</si>
  <si>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Иные межбюджетные трансферты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</si>
  <si>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</si>
  <si>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521 06 00</t>
  </si>
  <si>
    <t>МУ "Учетно-финансовый центр Светлогорского района"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</si>
  <si>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</si>
  <si>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</si>
  <si>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</si>
  <si>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</si>
  <si>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</si>
  <si>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</si>
  <si>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</si>
  <si>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</si>
  <si>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</si>
  <si>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Библиотеки</t>
  </si>
  <si>
    <t>442 00 00</t>
  </si>
  <si>
    <t>442 99 00</t>
  </si>
  <si>
    <t>МОУ "Средняя общеобразовательная школа № 1 г. Светлогорска"</t>
  </si>
  <si>
    <t>Школы-детские сады, школы начальные, неполные средние и средние</t>
  </si>
  <si>
    <t>421 00 00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</si>
  <si>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</si>
  <si>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</si>
  <si>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</si>
  <si>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Обеспечение деятельности подведомственных учреждений за счет средств областного бюджета ( питание школьников из малообеспеченных семей)</t>
  </si>
  <si>
    <t xml:space="preserve">421 99 22 </t>
  </si>
  <si>
    <t>Ежемесячное денежное вознаграждение за классное руководство за счет средств федерального бюджета</t>
  </si>
  <si>
    <t>520 09 00</t>
  </si>
  <si>
    <t>520 79 93</t>
  </si>
  <si>
    <t>Учебные заведения и курсы по переподготовке кадров</t>
  </si>
  <si>
    <t>429 00 00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</si>
  <si>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</si>
  <si>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</si>
  <si>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</si>
  <si>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435 99 00</t>
  </si>
  <si>
    <t>МОУ "Средняя общеобразовательная школа п. Донское"</t>
  </si>
  <si>
    <t xml:space="preserve">Фонд стимулирования качества образования </t>
  </si>
  <si>
    <t>520 79 11</t>
  </si>
  <si>
    <t>Выполнение функций бюджетными учреждениями (мониторинг здоровья школьников)</t>
  </si>
  <si>
    <t>МОУ "Средняя общеобразовательная школа  п. Приморье Светлогорского района"</t>
  </si>
  <si>
    <t>ВСЕГО</t>
  </si>
  <si>
    <t>382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</si>
  <si>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</si>
  <si>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</si>
  <si>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</si>
  <si>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</si>
  <si>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</si>
  <si>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</si>
  <si>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</si>
  <si>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</si>
  <si>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</si>
  <si>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</si>
  <si>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</si>
  <si>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</si>
  <si>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</si>
  <si>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</si>
  <si>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</si>
  <si>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</si>
  <si>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</si>
  <si>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</si>
  <si>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>Целевая программа  "Дети-сироты" на 2007-2011 гг.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</si>
  <si>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</si>
  <si>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</si>
  <si>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</si>
  <si>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</si>
  <si>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</si>
  <si>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</si>
  <si>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</si>
  <si>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</si>
  <si>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</si>
  <si>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</si>
  <si>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</si>
  <si>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</si>
  <si>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</si>
  <si>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Доплаты к пенсиям государственных служащих субъектов Российской Федерации и муниципальных служащих</t>
  </si>
  <si>
    <t>514  00 00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</si>
  <si>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</si>
  <si>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Выравнивание бюджетной обеспеченности</t>
  </si>
  <si>
    <t>516 00 00</t>
  </si>
  <si>
    <t>516 01 30</t>
  </si>
  <si>
    <t>ВСЕГО РАСХОДОВ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</si>
  <si>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</si>
  <si>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</si>
  <si>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</si>
  <si>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</si>
  <si>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</si>
  <si>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</si>
  <si>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</si>
  <si>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</si>
  <si>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</si>
  <si>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</si>
  <si>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</si>
  <si>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</si>
  <si>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</si>
  <si>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</si>
  <si>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</si>
  <si>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</si>
  <si>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</si>
  <si>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</si>
  <si>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</si>
  <si>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</si>
  <si>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</si>
  <si>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</si>
  <si>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</si>
  <si>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</si>
  <si>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</si>
  <si>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</si>
  <si>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</si>
  <si>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</si>
  <si>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</si>
  <si>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</si>
  <si>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</si>
  <si>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</si>
  <si>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</si>
  <si>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</si>
  <si>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092 03 11</t>
  </si>
  <si>
    <t>Программа "Развитие информационных систем обеспечения градостроительной деятельности на 2009-2010гг."</t>
  </si>
  <si>
    <t>795 00 31</t>
  </si>
  <si>
    <t>302 00 00</t>
  </si>
  <si>
    <t>Другие вопросы в области национальной экономики</t>
  </si>
  <si>
    <t>795 04 01</t>
  </si>
  <si>
    <t>Капитальный ремонт государственного жилищного фонда субъектов Российской Федерации  и муниципального жилищного фонда</t>
  </si>
  <si>
    <t>795 00 41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</si>
  <si>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</si>
  <si>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522 11 44</t>
  </si>
  <si>
    <t>Озеленение</t>
  </si>
  <si>
    <t>600 03 00</t>
  </si>
  <si>
    <t>Областная инвестиционная программа, Строительство физкультурно-оздоровительного комплекса в г. Светлогорске</t>
  </si>
  <si>
    <t>795 09 02</t>
  </si>
  <si>
    <t>Областная инвестиционная программа, Строительство физкультурно-оздоровительного комплекса в г. Светлогорске за счет средств областного бюджета</t>
  </si>
  <si>
    <t>795 09 01</t>
  </si>
  <si>
    <t>МУ "Районный Совет депутатов Светлогорского района"</t>
  </si>
  <si>
    <t>002 12 00</t>
  </si>
  <si>
    <t>Субвенция на обеспечение детей первого-второго годов жизни специальными молочными продуктами питания</t>
  </si>
  <si>
    <t>795 00 11</t>
  </si>
  <si>
    <t>795 00 12</t>
  </si>
  <si>
    <t>440 99 01</t>
  </si>
  <si>
    <t>МУ "Комплексный центр социального обслуживания населения в Светлогорском районе"</t>
  </si>
  <si>
    <t>Субсидия по направлению "Совершенствование медицинской помощи больным сосудистыми заболеваниями"</t>
  </si>
  <si>
    <t>522 44 10</t>
  </si>
  <si>
    <t>795 00 13</t>
  </si>
  <si>
    <t>Исполнение судебных решений по искам</t>
  </si>
  <si>
    <t>505 34 02</t>
  </si>
  <si>
    <t>795 00 21</t>
  </si>
  <si>
    <t>795 00 22</t>
  </si>
  <si>
    <t>Субсидии на поддержку муниципальных газет за счет средств областного бюджета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</si>
  <si>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</si>
  <si>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</si>
  <si>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</si>
  <si>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</si>
  <si>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</si>
  <si>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</si>
  <si>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</si>
  <si>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</si>
  <si>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</si>
  <si>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</si>
  <si>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</si>
  <si>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522 16 00</t>
  </si>
  <si>
    <t>МУ "Отдел здравоохранения и социальной защиты населения"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</si>
  <si>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</si>
  <si>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МУ "Отдел по бюджету и финансам Светлогорского района"</t>
  </si>
  <si>
    <t>Целевые программы муниципальных образований  Система видеонаблюдения "Безопасный город"</t>
  </si>
  <si>
    <t xml:space="preserve">Целевые программы муниципальных образований 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</si>
  <si>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</si>
  <si>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795 50 01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</si>
  <si>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</si>
  <si>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Целевые программы муниципальных образований ОИП "Реконструкция детской школы искусств"</t>
  </si>
  <si>
    <t>795 70 01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</si>
  <si>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</si>
  <si>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</si>
  <si>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</si>
  <si>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</si>
  <si>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</si>
  <si>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Условно утвержденные расходы</t>
  </si>
  <si>
    <t>002 08 00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</si>
  <si>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</si>
  <si>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</si>
  <si>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</si>
  <si>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</si>
  <si>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</si>
  <si>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Мунипальная инвестиционная программа, Строительство детской спортивной площадки в п. Приморье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</si>
  <si>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</si>
  <si>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520 10 00</t>
  </si>
  <si>
    <t xml:space="preserve">Источники финансирования дефицита бюджета </t>
  </si>
  <si>
    <t xml:space="preserve">муниципального образования «Светлогорский район» </t>
  </si>
  <si>
    <t>на 2011 год</t>
  </si>
  <si>
    <t>Муниципальное  учреждение здравоохранения  "Светлогорская районная поликлиника"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</si>
  <si>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</si>
  <si>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районного бюджета</t>
  </si>
  <si>
    <t>Выполнение функций единой диспетчерской службы за счет средств переданных г.п. "Поселок Донское"</t>
  </si>
  <si>
    <t>364</t>
  </si>
  <si>
    <t>изменения</t>
  </si>
  <si>
    <t>Дотации на обеспечение мер по дополнительной поддержке местных бюджетов</t>
  </si>
  <si>
    <t>517 05 00</t>
  </si>
  <si>
    <t>007</t>
  </si>
  <si>
    <t>Прочие дотации</t>
  </si>
  <si>
    <t>795 05 11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</si>
  <si>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</si>
  <si>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517 00 00</t>
  </si>
  <si>
    <t xml:space="preserve">Программа Калининградской области "Повышение безопасности дорожного движения" 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</si>
  <si>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</si>
  <si>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</si>
  <si>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</si>
  <si>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</si>
  <si>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</si>
  <si>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</si>
  <si>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</si>
  <si>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</si>
  <si>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</si>
  <si>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</si>
  <si>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</si>
  <si>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</si>
  <si>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</si>
  <si>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Физическая культура</t>
  </si>
  <si>
    <t xml:space="preserve">Другие вопросы в области здравоохранения, </t>
  </si>
  <si>
    <t xml:space="preserve">Обслуживание внутреннего государственного и муниципального долга </t>
  </si>
  <si>
    <t>Периодическая печпть и издательства</t>
  </si>
  <si>
    <t xml:space="preserve">ЗДРАВООХРАНЕНИЕ </t>
  </si>
  <si>
    <t xml:space="preserve">Другие вопросы в области здравоохранения </t>
  </si>
  <si>
    <t>Другие вопросы в области здравоохранения</t>
  </si>
  <si>
    <t>Мероприятия в области  физической культуры и спорта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</si>
  <si>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</si>
  <si>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</si>
  <si>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</si>
  <si>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</si>
  <si>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Реализация государственной политики в области приватизации и управления государ-ственной и муниципальной собственностью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</si>
  <si>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</si>
  <si>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Муниципальная целевая программа "Обеспечение жильем молодых семей в муниципальном образо-вании Светлогорский район на 2009-2010 годы"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</si>
  <si>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</si>
  <si>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Выполнение функций единой диспетчерской службы за счет средств переданных г.п. "Город Светлогорск"</t>
  </si>
  <si>
    <t>Выполнение функций  за счет средств переданных г.п. "Город Светлогорск"</t>
  </si>
  <si>
    <t>Мероприятия в области коммунального хозяйства _софинансирование расходов на капитальный ремонт дождевого коллектора по ул. Новая</t>
  </si>
  <si>
    <t>351 05 00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</si>
  <si>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</t>
  </si>
  <si>
    <t>795 05 02</t>
  </si>
  <si>
    <t>Бюджетные инвестиции за счет средств г.п. "Город Светлогорск"</t>
  </si>
  <si>
    <t>Областная инвестиционная программа, Строительство Физкультурно-оздоровительного комплекса в г. Светлогорске</t>
  </si>
  <si>
    <t>795 50 02</t>
  </si>
  <si>
    <t>Прочие выплаты подвоз школьников п. Приморье</t>
  </si>
  <si>
    <t xml:space="preserve">11 </t>
  </si>
  <si>
    <t>Первоначальный бюджет</t>
  </si>
  <si>
    <t>изменения января</t>
  </si>
  <si>
    <t>изменения апрель-май</t>
  </si>
  <si>
    <t>Доходы</t>
  </si>
  <si>
    <t>Налоговые и неналоговые доходы бюджета Светлогорского района на 2010 год</t>
  </si>
  <si>
    <t>Безвозмездные поступления в  бюджет Светлогорского района в 2010 году</t>
  </si>
  <si>
    <t xml:space="preserve">Доходы за счет средств, полученных от  предпринимательской  и иной, приносящей доход деятельности в 2010 году </t>
  </si>
  <si>
    <t>Расходы</t>
  </si>
  <si>
    <t>расходы бюджета</t>
  </si>
  <si>
    <t>расходы ПД</t>
  </si>
  <si>
    <t>Результат</t>
  </si>
  <si>
    <t>уточненный на</t>
  </si>
  <si>
    <t xml:space="preserve">уточненный на </t>
  </si>
  <si>
    <t xml:space="preserve">изменения </t>
  </si>
  <si>
    <t>Центры спортивной подготовки</t>
  </si>
  <si>
    <t>482 00 00</t>
  </si>
  <si>
    <t>482 99 00</t>
  </si>
  <si>
    <t>019</t>
  </si>
  <si>
    <t>Приложение № 3</t>
  </si>
  <si>
    <t xml:space="preserve">к решению районногоСовета </t>
  </si>
  <si>
    <t xml:space="preserve">Приложение № 1 </t>
  </si>
  <si>
    <t>Приложение № 4</t>
  </si>
  <si>
    <t xml:space="preserve">к решению районного Совета  </t>
  </si>
  <si>
    <t>Приложение № 17</t>
  </si>
  <si>
    <t>от 13 декабря 2010г.  №  111</t>
  </si>
  <si>
    <t>Программа муниципальных заимствований муниципального образования «Светлогорский район» на 2011 год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</si>
  <si>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</si>
  <si>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</si>
  <si>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</si>
  <si>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</si>
  <si>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</si>
  <si>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</si>
  <si>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</si>
  <si>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</si>
  <si>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</si>
  <si>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</si>
  <si>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 xml:space="preserve">Приложение № 8 </t>
  </si>
  <si>
    <r>
      <t xml:space="preserve">от </t>
    </r>
    <r>
      <rPr>
        <u/>
        <sz val="11"/>
        <rFont val="Times New Roman"/>
        <family val="1"/>
        <charset val="204"/>
      </rPr>
      <t xml:space="preserve"> 17  </t>
    </r>
    <r>
      <rPr>
        <sz val="11"/>
        <rFont val="Times New Roman"/>
        <family val="1"/>
        <charset val="204"/>
      </rPr>
      <t xml:space="preserve"> </t>
    </r>
    <r>
      <rPr>
        <u/>
        <sz val="11"/>
        <rFont val="Times New Roman"/>
        <family val="1"/>
        <charset val="204"/>
      </rPr>
      <t xml:space="preserve">   января   </t>
    </r>
    <r>
      <rPr>
        <sz val="11"/>
        <rFont val="Times New Roman"/>
        <family val="1"/>
        <charset val="204"/>
      </rPr>
      <t xml:space="preserve"> 2011 года № </t>
    </r>
    <r>
      <rPr>
        <u/>
        <sz val="11"/>
        <rFont val="Times New Roman"/>
        <family val="1"/>
        <charset val="204"/>
      </rPr>
      <t xml:space="preserve"> 1</t>
    </r>
  </si>
  <si>
    <r>
      <t xml:space="preserve">от </t>
    </r>
    <r>
      <rPr>
        <u/>
        <sz val="11"/>
        <rFont val="Times New Roman"/>
        <family val="1"/>
        <charset val="204"/>
      </rPr>
      <t xml:space="preserve"> 13    </t>
    </r>
    <r>
      <rPr>
        <sz val="11"/>
        <rFont val="Times New Roman"/>
        <family val="1"/>
        <charset val="204"/>
      </rPr>
      <t xml:space="preserve"> </t>
    </r>
    <r>
      <rPr>
        <u/>
        <sz val="11"/>
        <rFont val="Times New Roman"/>
        <family val="1"/>
        <charset val="204"/>
      </rPr>
      <t xml:space="preserve"> декабря   </t>
    </r>
    <r>
      <rPr>
        <sz val="11"/>
        <rFont val="Times New Roman"/>
        <family val="1"/>
        <charset val="204"/>
      </rPr>
      <t xml:space="preserve"> 2010 года №</t>
    </r>
    <r>
      <rPr>
        <u/>
        <sz val="11"/>
        <rFont val="Times New Roman"/>
        <family val="1"/>
        <charset val="204"/>
      </rPr>
      <t xml:space="preserve"> 111</t>
    </r>
  </si>
  <si>
    <r>
      <t>от</t>
    </r>
    <r>
      <rPr>
        <u/>
        <sz val="12"/>
        <rFont val="Times New Roman"/>
        <family val="1"/>
        <charset val="204"/>
      </rPr>
      <t xml:space="preserve">  17  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января  </t>
    </r>
    <r>
      <rPr>
        <sz val="12"/>
        <rFont val="Times New Roman"/>
        <family val="1"/>
        <charset val="204"/>
      </rPr>
      <t xml:space="preserve"> 2011 года № </t>
    </r>
    <r>
      <rPr>
        <u/>
        <sz val="12"/>
        <rFont val="Times New Roman"/>
        <family val="1"/>
        <charset val="204"/>
      </rPr>
      <t xml:space="preserve"> 1</t>
    </r>
  </si>
  <si>
    <t>Приложение № 9</t>
  </si>
  <si>
    <r>
      <t>от</t>
    </r>
    <r>
      <rPr>
        <u/>
        <sz val="12"/>
        <rFont val="Times New Roman"/>
        <family val="1"/>
        <charset val="204"/>
      </rPr>
      <t xml:space="preserve"> 13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декабря  </t>
    </r>
    <r>
      <rPr>
        <sz val="12"/>
        <rFont val="Times New Roman"/>
        <family val="1"/>
        <charset val="204"/>
      </rPr>
      <t xml:space="preserve"> 2010 года №  111</t>
    </r>
  </si>
  <si>
    <t>Приложение № 16</t>
  </si>
  <si>
    <r>
      <t xml:space="preserve">от </t>
    </r>
    <r>
      <rPr>
        <u/>
        <sz val="12"/>
        <rFont val="Times New Roman"/>
        <family val="1"/>
        <charset val="204"/>
      </rPr>
      <t xml:space="preserve"> 13  </t>
    </r>
    <r>
      <rPr>
        <sz val="12"/>
        <rFont val="Times New Roman"/>
        <family val="1"/>
        <charset val="204"/>
      </rPr>
      <t xml:space="preserve">  </t>
    </r>
    <r>
      <rPr>
        <u/>
        <sz val="12"/>
        <rFont val="Times New Roman"/>
        <family val="1"/>
        <charset val="204"/>
      </rPr>
      <t xml:space="preserve">   декабря     </t>
    </r>
    <r>
      <rPr>
        <sz val="12"/>
        <rFont val="Times New Roman"/>
        <family val="1"/>
        <charset val="204"/>
      </rPr>
      <t xml:space="preserve"> 2010г. №</t>
    </r>
    <r>
      <rPr>
        <u/>
        <sz val="12"/>
        <rFont val="Times New Roman"/>
        <family val="1"/>
        <charset val="204"/>
      </rPr>
      <t xml:space="preserve">  111</t>
    </r>
  </si>
  <si>
    <r>
      <t xml:space="preserve">от </t>
    </r>
    <r>
      <rPr>
        <u/>
        <sz val="12"/>
        <rFont val="Times New Roman"/>
        <family val="1"/>
        <charset val="204"/>
      </rPr>
      <t xml:space="preserve"> 17  </t>
    </r>
    <r>
      <rPr>
        <sz val="12"/>
        <rFont val="Times New Roman"/>
        <family val="1"/>
        <charset val="204"/>
      </rPr>
      <t xml:space="preserve">  </t>
    </r>
    <r>
      <rPr>
        <u/>
        <sz val="12"/>
        <rFont val="Times New Roman"/>
        <family val="1"/>
        <charset val="204"/>
      </rPr>
      <t xml:space="preserve"> января    </t>
    </r>
    <r>
      <rPr>
        <sz val="12"/>
        <rFont val="Times New Roman"/>
        <family val="1"/>
        <charset val="204"/>
      </rPr>
      <t xml:space="preserve"> 2011г. №  1</t>
    </r>
  </si>
  <si>
    <r>
      <t xml:space="preserve">от </t>
    </r>
    <r>
      <rPr>
        <u/>
        <sz val="10"/>
        <rFont val="Times New Roman"/>
        <family val="1"/>
        <charset val="204"/>
      </rPr>
      <t xml:space="preserve">  17 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января        </t>
    </r>
    <r>
      <rPr>
        <sz val="10"/>
        <rFont val="Times New Roman"/>
        <family val="1"/>
        <charset val="204"/>
      </rPr>
      <t xml:space="preserve"> 2011г.  № </t>
    </r>
    <r>
      <rPr>
        <u/>
        <sz val="10"/>
        <rFont val="Times New Roman"/>
        <family val="1"/>
        <charset val="204"/>
      </rPr>
      <t xml:space="preserve"> 1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</si>
</sst>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2"/>
      <name val="Helv"/>
      <charset val="204"/>
    </font>
    <font>
      <u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99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24" fillId="0" borderId="0"/>
  </cellStyleXfs>
  <cellXfs count="237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6" fillId="0" borderId="0" xfId="0" applyFont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4" fontId="3" fillId="0" borderId="0" xfId="0" applyNumberFormat="1" applyFont="1" applyFill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shrinkToFit="1"/>
    </xf>
    <xf numFmtId="4" fontId="2" fillId="2" borderId="6" xfId="0" applyNumberFormat="1" applyFont="1" applyFill="1" applyBorder="1" applyAlignment="1" applyProtection="1">
      <alignment horizontal="right" shrinkToFit="1"/>
      <protection locked="0"/>
    </xf>
    <xf numFmtId="0" fontId="2" fillId="2" borderId="3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0" fontId="3" fillId="2" borderId="3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shrinkToFit="1"/>
    </xf>
    <xf numFmtId="4" fontId="3" fillId="2" borderId="1" xfId="0" applyNumberFormat="1" applyFont="1" applyFill="1" applyBorder="1" applyAlignment="1" applyProtection="1">
      <alignment horizontal="right" shrinkToFit="1"/>
      <protection locked="0"/>
    </xf>
    <xf numFmtId="4" fontId="3" fillId="0" borderId="0" xfId="0" applyNumberFormat="1" applyFont="1" applyFill="1"/>
    <xf numFmtId="49" fontId="2" fillId="3" borderId="9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3" fillId="0" borderId="9" xfId="0" applyFont="1" applyBorder="1"/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9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8" fillId="0" borderId="0" xfId="1" applyFont="1"/>
    <xf numFmtId="0" fontId="1" fillId="0" borderId="0" xfId="1" applyFont="1"/>
    <xf numFmtId="0" fontId="3" fillId="3" borderId="0" xfId="0" applyFont="1" applyFill="1"/>
    <xf numFmtId="49" fontId="2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wrapText="1"/>
    </xf>
    <xf numFmtId="0" fontId="2" fillId="0" borderId="9" xfId="0" applyFont="1" applyBorder="1"/>
    <xf numFmtId="164" fontId="3" fillId="0" borderId="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left" wrapText="1"/>
    </xf>
    <xf numFmtId="49" fontId="3" fillId="7" borderId="1" xfId="0" applyNumberFormat="1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0" fontId="3" fillId="3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Border="1"/>
    <xf numFmtId="165" fontId="3" fillId="0" borderId="0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0" fontId="3" fillId="5" borderId="0" xfId="0" applyFont="1" applyFill="1" applyBorder="1"/>
    <xf numFmtId="0" fontId="16" fillId="0" borderId="0" xfId="0" applyFont="1" applyBorder="1"/>
    <xf numFmtId="0" fontId="3" fillId="6" borderId="0" xfId="0" applyFont="1" applyFill="1" applyBorder="1"/>
    <xf numFmtId="0" fontId="3" fillId="7" borderId="0" xfId="0" applyFont="1" applyFill="1" applyBorder="1"/>
    <xf numFmtId="0" fontId="3" fillId="8" borderId="0" xfId="0" applyFont="1" applyFill="1" applyBorder="1"/>
    <xf numFmtId="0" fontId="3" fillId="2" borderId="0" xfId="0" applyFont="1" applyFill="1" applyBorder="1" applyAlignment="1">
      <alignment horizontal="left" wrapText="1"/>
    </xf>
    <xf numFmtId="0" fontId="3" fillId="9" borderId="0" xfId="0" applyFont="1" applyFill="1" applyBorder="1"/>
    <xf numFmtId="164" fontId="3" fillId="0" borderId="0" xfId="0" applyNumberFormat="1" applyFont="1" applyBorder="1"/>
    <xf numFmtId="0" fontId="3" fillId="4" borderId="0" xfId="0" applyFont="1" applyFill="1" applyBorder="1"/>
    <xf numFmtId="0" fontId="3" fillId="10" borderId="0" xfId="0" applyFont="1" applyFill="1" applyBorder="1"/>
    <xf numFmtId="164" fontId="2" fillId="3" borderId="0" xfId="0" applyNumberFormat="1" applyFont="1" applyFill="1" applyBorder="1" applyAlignment="1">
      <alignment horizontal="center"/>
    </xf>
    <xf numFmtId="49" fontId="3" fillId="3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2" fillId="3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left" wrapText="1"/>
    </xf>
    <xf numFmtId="0" fontId="2" fillId="7" borderId="0" xfId="0" applyFont="1" applyFill="1" applyBorder="1" applyAlignment="1">
      <alignment horizontal="center"/>
    </xf>
    <xf numFmtId="49" fontId="3" fillId="7" borderId="0" xfId="0" applyNumberFormat="1" applyFont="1" applyFill="1" applyBorder="1" applyAlignment="1">
      <alignment horizontal="center"/>
    </xf>
    <xf numFmtId="164" fontId="2" fillId="7" borderId="0" xfId="0" applyNumberFormat="1" applyFont="1" applyFill="1" applyBorder="1" applyAlignment="1">
      <alignment horizontal="center"/>
    </xf>
    <xf numFmtId="164" fontId="3" fillId="7" borderId="0" xfId="0" applyNumberFormat="1" applyFont="1" applyFill="1" applyBorder="1" applyAlignment="1">
      <alignment horizontal="center"/>
    </xf>
    <xf numFmtId="49" fontId="3" fillId="4" borderId="0" xfId="0" applyNumberFormat="1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0" fontId="17" fillId="0" borderId="0" xfId="0" applyFont="1" applyBorder="1"/>
    <xf numFmtId="0" fontId="3" fillId="4" borderId="0" xfId="0" applyFont="1" applyFill="1" applyBorder="1" applyAlignment="1">
      <alignment horizontal="right" wrapText="1"/>
    </xf>
    <xf numFmtId="0" fontId="3" fillId="4" borderId="0" xfId="0" applyFont="1" applyFill="1" applyBorder="1" applyAlignment="1">
      <alignment horizontal="right"/>
    </xf>
    <xf numFmtId="164" fontId="3" fillId="3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wrapText="1"/>
    </xf>
    <xf numFmtId="0" fontId="3" fillId="7" borderId="9" xfId="0" applyFont="1" applyFill="1" applyBorder="1"/>
    <xf numFmtId="0" fontId="3" fillId="7" borderId="1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 vertical="center" wrapText="1" indent="2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3" fillId="0" borderId="1" xfId="0" applyFont="1" applyFill="1" applyBorder="1" applyAlignment="1">
      <alignment wrapText="1"/>
    </xf>
    <xf numFmtId="4" fontId="3" fillId="7" borderId="1" xfId="0" applyNumberFormat="1" applyFont="1" applyFill="1" applyBorder="1" applyAlignment="1" applyProtection="1">
      <alignment horizontal="right" shrinkToFit="1"/>
      <protection locked="0"/>
    </xf>
    <xf numFmtId="0" fontId="3" fillId="7" borderId="3" xfId="0" applyFont="1" applyFill="1" applyBorder="1" applyAlignment="1">
      <alignment horizontal="left" wrapText="1"/>
    </xf>
    <xf numFmtId="49" fontId="3" fillId="7" borderId="1" xfId="0" applyNumberFormat="1" applyFont="1" applyFill="1" applyBorder="1" applyAlignment="1">
      <alignment horizontal="center" shrinkToFit="1"/>
    </xf>
    <xf numFmtId="0" fontId="3" fillId="2" borderId="9" xfId="0" applyFont="1" applyFill="1" applyBorder="1" applyAlignment="1">
      <alignment horizontal="left" wrapText="1"/>
    </xf>
    <xf numFmtId="49" fontId="3" fillId="2" borderId="9" xfId="0" applyNumberFormat="1" applyFont="1" applyFill="1" applyBorder="1" applyAlignment="1">
      <alignment horizontal="center" shrinkToFit="1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2" fillId="2" borderId="19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wrapText="1"/>
    </xf>
    <xf numFmtId="4" fontId="2" fillId="2" borderId="20" xfId="0" applyNumberFormat="1" applyFont="1" applyFill="1" applyBorder="1" applyAlignment="1" applyProtection="1">
      <alignment horizontal="right" shrinkToFit="1"/>
      <protection locked="0"/>
    </xf>
    <xf numFmtId="4" fontId="3" fillId="0" borderId="0" xfId="0" applyNumberFormat="1" applyFont="1" applyFill="1" applyBorder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3" fillId="7" borderId="1" xfId="0" applyFont="1" applyFill="1" applyBorder="1"/>
    <xf numFmtId="0" fontId="3" fillId="0" borderId="9" xfId="0" applyFont="1" applyFill="1" applyBorder="1" applyAlignment="1">
      <alignment horizontal="left" wrapText="1"/>
    </xf>
    <xf numFmtId="0" fontId="3" fillId="11" borderId="1" xfId="0" applyFont="1" applyFill="1" applyBorder="1"/>
    <xf numFmtId="165" fontId="3" fillId="11" borderId="1" xfId="0" applyNumberFormat="1" applyFont="1" applyFill="1" applyBorder="1"/>
    <xf numFmtId="165" fontId="3" fillId="0" borderId="1" xfId="0" applyNumberFormat="1" applyFont="1" applyBorder="1"/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5" fillId="7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/>
    </xf>
    <xf numFmtId="0" fontId="3" fillId="12" borderId="1" xfId="0" applyFont="1" applyFill="1" applyBorder="1"/>
    <xf numFmtId="0" fontId="3" fillId="13" borderId="1" xfId="0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3" fillId="0" borderId="0" xfId="0" applyNumberFormat="1" applyFont="1"/>
    <xf numFmtId="4" fontId="2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4" fontId="3" fillId="7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4" fontId="3" fillId="0" borderId="0" xfId="0" applyNumberFormat="1" applyFont="1" applyBorder="1"/>
    <xf numFmtId="4" fontId="3" fillId="7" borderId="0" xfId="0" applyNumberFormat="1" applyFont="1" applyFill="1" applyBorder="1"/>
    <xf numFmtId="0" fontId="0" fillId="0" borderId="1" xfId="0" applyBorder="1"/>
    <xf numFmtId="0" fontId="0" fillId="0" borderId="22" xfId="0" applyBorder="1"/>
    <xf numFmtId="4" fontId="0" fillId="0" borderId="23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0" fontId="7" fillId="0" borderId="25" xfId="0" applyFont="1" applyBorder="1" applyAlignment="1">
      <alignment horizontal="left" wrapText="1"/>
    </xf>
    <xf numFmtId="4" fontId="7" fillId="0" borderId="26" xfId="0" applyNumberFormat="1" applyFont="1" applyBorder="1" applyAlignment="1">
      <alignment horizontal="center" wrapText="1"/>
    </xf>
    <xf numFmtId="4" fontId="7" fillId="0" borderId="27" xfId="0" applyNumberFormat="1" applyFont="1" applyBorder="1" applyAlignment="1">
      <alignment horizontal="center" wrapText="1"/>
    </xf>
    <xf numFmtId="4" fontId="0" fillId="0" borderId="0" xfId="0" applyNumberFormat="1"/>
    <xf numFmtId="0" fontId="7" fillId="0" borderId="28" xfId="0" applyFont="1" applyBorder="1" applyAlignment="1">
      <alignment horizontal="left" wrapText="1"/>
    </xf>
    <xf numFmtId="4" fontId="7" fillId="0" borderId="29" xfId="0" applyNumberFormat="1" applyFont="1" applyBorder="1" applyAlignment="1">
      <alignment horizontal="center" wrapText="1"/>
    </xf>
    <xf numFmtId="4" fontId="7" fillId="0" borderId="30" xfId="0" applyNumberFormat="1" applyFont="1" applyBorder="1" applyAlignment="1">
      <alignment horizontal="center" wrapText="1"/>
    </xf>
    <xf numFmtId="0" fontId="0" fillId="0" borderId="0" xfId="0" applyBorder="1"/>
    <xf numFmtId="4" fontId="0" fillId="0" borderId="0" xfId="0" applyNumberFormat="1" applyBorder="1"/>
    <xf numFmtId="0" fontId="0" fillId="0" borderId="25" xfId="0" applyBorder="1"/>
    <xf numFmtId="0" fontId="0" fillId="0" borderId="28" xfId="0" applyBorder="1"/>
    <xf numFmtId="4" fontId="0" fillId="0" borderId="0" xfId="0" applyNumberFormat="1" applyAlignment="1">
      <alignment horizontal="center"/>
    </xf>
    <xf numFmtId="4" fontId="0" fillId="0" borderId="0" xfId="0" applyNumberFormat="1" applyBorder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" fontId="3" fillId="0" borderId="26" xfId="0" applyNumberFormat="1" applyFont="1" applyBorder="1" applyAlignment="1">
      <alignment horizontal="center" wrapText="1"/>
    </xf>
    <xf numFmtId="4" fontId="0" fillId="0" borderId="29" xfId="0" applyNumberFormat="1" applyBorder="1" applyAlignment="1">
      <alignment horizontal="center"/>
    </xf>
    <xf numFmtId="4" fontId="0" fillId="0" borderId="26" xfId="0" applyNumberFormat="1" applyBorder="1"/>
    <xf numFmtId="4" fontId="0" fillId="0" borderId="26" xfId="0" applyNumberFormat="1" applyBorder="1" applyAlignment="1">
      <alignment horizontal="center"/>
    </xf>
    <xf numFmtId="4" fontId="0" fillId="0" borderId="27" xfId="0" applyNumberFormat="1" applyBorder="1"/>
    <xf numFmtId="4" fontId="8" fillId="0" borderId="0" xfId="0" applyNumberFormat="1" applyFont="1"/>
    <xf numFmtId="4" fontId="8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6" fillId="0" borderId="0" xfId="0" applyNumberFormat="1" applyFont="1"/>
    <xf numFmtId="0" fontId="21" fillId="0" borderId="0" xfId="0" applyFont="1"/>
    <xf numFmtId="0" fontId="1" fillId="0" borderId="0" xfId="1" applyFont="1" applyAlignment="1">
      <alignment horizontal="right" wrapText="1"/>
    </xf>
    <xf numFmtId="0" fontId="3" fillId="0" borderId="0" xfId="2" applyFont="1"/>
    <xf numFmtId="0" fontId="3" fillId="0" borderId="0" xfId="0" applyFont="1" applyAlignment="1">
      <alignment horizontal="right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6" fillId="0" borderId="37" xfId="0" applyFont="1" applyBorder="1" applyAlignment="1">
      <alignment wrapText="1"/>
    </xf>
    <xf numFmtId="164" fontId="26" fillId="0" borderId="38" xfId="0" applyNumberFormat="1" applyFont="1" applyFill="1" applyBorder="1" applyAlignment="1">
      <alignment horizontal="right" wrapText="1"/>
    </xf>
    <xf numFmtId="0" fontId="27" fillId="0" borderId="39" xfId="0" applyFont="1" applyFill="1" applyBorder="1" applyAlignment="1">
      <alignment horizontal="left" wrapText="1"/>
    </xf>
    <xf numFmtId="164" fontId="27" fillId="0" borderId="40" xfId="0" applyNumberFormat="1" applyFont="1" applyFill="1" applyBorder="1" applyAlignment="1">
      <alignment horizontal="right" wrapText="1"/>
    </xf>
    <xf numFmtId="164" fontId="27" fillId="0" borderId="41" xfId="0" applyNumberFormat="1" applyFont="1" applyFill="1" applyBorder="1" applyAlignment="1">
      <alignment horizontal="right" wrapText="1"/>
    </xf>
    <xf numFmtId="0" fontId="26" fillId="0" borderId="42" xfId="0" applyFont="1" applyFill="1" applyBorder="1" applyAlignment="1">
      <alignment wrapText="1"/>
    </xf>
    <xf numFmtId="164" fontId="27" fillId="0" borderId="43" xfId="0" applyNumberFormat="1" applyFont="1" applyFill="1" applyBorder="1" applyAlignment="1">
      <alignment horizontal="right" wrapText="1"/>
    </xf>
    <xf numFmtId="0" fontId="27" fillId="0" borderId="14" xfId="0" applyFont="1" applyFill="1" applyBorder="1" applyAlignment="1">
      <alignment horizontal="left" wrapText="1"/>
    </xf>
    <xf numFmtId="164" fontId="27" fillId="0" borderId="44" xfId="0" applyNumberFormat="1" applyFont="1" applyFill="1" applyBorder="1" applyAlignment="1">
      <alignment horizontal="right" wrapText="1"/>
    </xf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0" xfId="0" applyFont="1" applyBorder="1" applyAlignment="1"/>
    <xf numFmtId="49" fontId="2" fillId="2" borderId="4" xfId="0" applyNumberFormat="1" applyFont="1" applyFill="1" applyBorder="1" applyAlignment="1">
      <alignment horizontal="center" vertical="center" wrapText="1" shrinkToFit="1"/>
    </xf>
    <xf numFmtId="0" fontId="0" fillId="0" borderId="14" xfId="0" applyFont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2" fillId="2" borderId="31" xfId="0" applyNumberFormat="1" applyFont="1" applyFill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wrapText="1"/>
    </xf>
    <xf numFmtId="0" fontId="11" fillId="0" borderId="0" xfId="0" applyFont="1" applyAlignment="1"/>
    <xf numFmtId="0" fontId="3" fillId="0" borderId="0" xfId="0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/>
    </xf>
    <xf numFmtId="0" fontId="9" fillId="0" borderId="0" xfId="0" applyFont="1" applyAlignment="1"/>
    <xf numFmtId="0" fontId="10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10" fillId="0" borderId="0" xfId="1" applyFont="1" applyAlignment="1">
      <alignment horizontal="center" wrapText="1"/>
    </xf>
    <xf numFmtId="0" fontId="2" fillId="0" borderId="7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0" fontId="18" fillId="0" borderId="9" xfId="1" applyFont="1" applyBorder="1" applyAlignment="1">
      <alignment horizontal="left" vertical="center" wrapText="1"/>
    </xf>
    <xf numFmtId="0" fontId="2" fillId="0" borderId="7" xfId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18" fillId="0" borderId="9" xfId="1" applyFont="1" applyBorder="1" applyAlignment="1">
      <alignment vertical="center" wrapText="1"/>
    </xf>
    <xf numFmtId="0" fontId="18" fillId="0" borderId="9" xfId="1" applyFont="1" applyBorder="1" applyAlignment="1">
      <alignment wrapText="1"/>
    </xf>
    <xf numFmtId="0" fontId="3" fillId="0" borderId="0" xfId="1" applyFont="1" applyAlignment="1">
      <alignment horizontal="right" wrapText="1"/>
    </xf>
    <xf numFmtId="0" fontId="1" fillId="0" borderId="0" xfId="1" applyFont="1" applyAlignment="1">
      <alignment horizontal="right" wrapText="1"/>
    </xf>
    <xf numFmtId="0" fontId="10" fillId="0" borderId="0" xfId="2" applyFont="1" applyAlignment="1">
      <alignment horizontal="center" vertical="center" wrapText="1"/>
    </xf>
    <xf numFmtId="0" fontId="25" fillId="0" borderId="0" xfId="2" applyFont="1" applyAlignment="1">
      <alignment horizontal="center" vertical="center" wrapText="1"/>
    </xf>
    <xf numFmtId="0" fontId="26" fillId="0" borderId="35" xfId="0" applyFont="1" applyBorder="1" applyAlignment="1">
      <alignment horizontal="center" wrapText="1"/>
    </xf>
    <xf numFmtId="0" fontId="21" fillId="0" borderId="36" xfId="0" applyFont="1" applyBorder="1" applyAlignment="1">
      <alignment horizont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99FFCC"/>
      <color rgb="FFFF99FF"/>
      <color rgb="FFCC99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1/&#1041;&#1070;&#1044;&#1046;&#1045;&#1058;/&#1059;&#1090;&#1074;&#1077;&#1088;&#1078;&#1076;&#1077;&#1085;&#1085;&#1099;&#1081;/&#1057;&#1086;&#1074;&#1077;&#1090;%2013.12.2010/&#1073;&#1102;&#1076;&#1078;&#1077;&#1090;%202011%20&#1090;&#1088;&#1077;&#1090;&#1100;&#1077;%20&#1095;&#1090;&#1077;&#1085;&#1080;&#1077;/&#1055;&#1088;&#1086;&#1077;&#1082;&#1090;%20&#1073;&#1102;&#1076;&#1078;&#1077;&#1090;&#1072;%20(&#1055;&#1088;&#1080;&#1083;.%201-17)%20&#1089;%20&#1080;&#1079;&#1084;.%2013.12.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73;&#1097;&#1072;&#1103;/!&#1057;&#1054;&#1042;&#1045;&#1058;%20&#1044;&#1045;&#1055;&#1059;&#1058;&#1040;&#1058;&#1054;&#1042;%20&#1056;&#1040;&#1049;&#1054;&#1053;&#1040;/&#1048;&#1079;&#1084;&#1077;&#1085;&#1077;&#1085;&#1080;&#1103;%20&#1074;%20&#1073;&#1102;&#1076;&#1078;&#1077;&#1090;%202011&#1075;/2011-01-17-/&#1055;&#1088;&#1080;&#1083;&#1086;&#1078;&#1077;&#1085;&#1080;&#1103;%20&#1082;%20&#1103;&#1085;&#1074;.%20&#1088;&#1077;&#1096;&#1077;&#1085;&#1080;&#110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1 (нал., ненал.)"/>
      <sheetName val="прил.2 (безвоз)"/>
      <sheetName val="прил.3 ПД"/>
      <sheetName val="прил.5_ПАД"/>
      <sheetName val="прил.6_ПРСБ"/>
      <sheetName val="прил.7_ПАИВФ"/>
      <sheetName val="прил.8_вед"/>
      <sheetName val="прил.9_ФК"/>
      <sheetName val="прил.10 вед.ПД"/>
      <sheetName val="Прил.11_ФК ПД"/>
      <sheetName val="прил.12 ЦП"/>
      <sheetName val="прил.13_РФФПП"/>
      <sheetName val="прил.14 МБТ"/>
      <sheetName val="прил.15 ММХ"/>
      <sheetName val="прил.16 источн."/>
      <sheetName val="прил.17 П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">
          <cell r="C15">
            <v>40000</v>
          </cell>
        </row>
        <row r="16">
          <cell r="C16">
            <v>40000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прил.8_вед"/>
      <sheetName val="прил.9_ФК"/>
      <sheetName val="прил.16 источн."/>
      <sheetName val="Лист2"/>
    </sheetNames>
    <sheetDataSet>
      <sheetData sheetId="0"/>
      <sheetData sheetId="1"/>
      <sheetData sheetId="2"/>
      <sheetData sheetId="3">
        <row r="12">
          <cell r="C12">
            <v>19726.14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25"/>
  <sheetViews>
    <sheetView workbookViewId="0">
      <selection activeCell="C19" sqref="C19"/>
    </sheetView>
  </sheetViews>
  <sheetFormatPr defaultRowHeight="15"/>
  <cols>
    <col min="1" max="1" width="35.140625" customWidth="1"/>
    <col min="2" max="2" width="12.85546875" style="161" customWidth="1"/>
    <col min="3" max="3" width="10.42578125" style="161" customWidth="1"/>
    <col min="4" max="4" width="12.140625" style="169" customWidth="1"/>
    <col min="5" max="5" width="0" style="161" hidden="1" customWidth="1"/>
    <col min="6" max="6" width="13.85546875" style="161" hidden="1" customWidth="1"/>
    <col min="7" max="7" width="0" style="161" hidden="1" customWidth="1"/>
    <col min="8" max="8" width="13.5703125" style="161" hidden="1" customWidth="1"/>
    <col min="9" max="13" width="9.140625" style="161"/>
  </cols>
  <sheetData>
    <row r="3" spans="1:8" ht="34.5">
      <c r="A3" s="154"/>
      <c r="B3" s="171" t="s">
        <v>510</v>
      </c>
      <c r="C3" s="172" t="s">
        <v>511</v>
      </c>
      <c r="D3" s="171" t="s">
        <v>522</v>
      </c>
      <c r="E3" s="172" t="s">
        <v>523</v>
      </c>
      <c r="F3" s="171" t="s">
        <v>521</v>
      </c>
      <c r="G3" s="172" t="s">
        <v>512</v>
      </c>
      <c r="H3" s="171" t="s">
        <v>522</v>
      </c>
    </row>
    <row r="4" spans="1:8">
      <c r="A4" s="155" t="s">
        <v>513</v>
      </c>
      <c r="B4" s="156">
        <f>B5+B6+B7</f>
        <v>377657.41000000003</v>
      </c>
      <c r="C4" s="156"/>
      <c r="D4" s="156">
        <f>D5+D6+D7</f>
        <v>377657.41000000003</v>
      </c>
      <c r="E4" s="156"/>
      <c r="F4" s="157">
        <f>F5+F6+F7</f>
        <v>377657.41000000003</v>
      </c>
      <c r="G4" s="156"/>
      <c r="H4" s="157">
        <f>H5+H6+H7</f>
        <v>377657.41000000003</v>
      </c>
    </row>
    <row r="5" spans="1:8" ht="23.25">
      <c r="A5" s="158" t="s">
        <v>514</v>
      </c>
      <c r="B5" s="159">
        <v>291217</v>
      </c>
      <c r="C5" s="159"/>
      <c r="D5" s="159">
        <f>B5+C5</f>
        <v>291217</v>
      </c>
      <c r="E5" s="173"/>
      <c r="F5" s="160">
        <f>D5+E5</f>
        <v>291217</v>
      </c>
      <c r="G5" s="173"/>
      <c r="H5" s="160">
        <f>F5+G5</f>
        <v>291217</v>
      </c>
    </row>
    <row r="6" spans="1:8" ht="23.25">
      <c r="A6" s="158" t="s">
        <v>515</v>
      </c>
      <c r="B6" s="159">
        <v>72919.509999999995</v>
      </c>
      <c r="C6" s="159"/>
      <c r="D6" s="159">
        <f>B6+C6</f>
        <v>72919.509999999995</v>
      </c>
      <c r="E6" s="159"/>
      <c r="F6" s="160">
        <f>D6+E6</f>
        <v>72919.509999999995</v>
      </c>
      <c r="G6" s="159"/>
      <c r="H6" s="160">
        <f>F6+G6</f>
        <v>72919.509999999995</v>
      </c>
    </row>
    <row r="7" spans="1:8" ht="34.5">
      <c r="A7" s="162" t="s">
        <v>516</v>
      </c>
      <c r="B7" s="163">
        <v>13520.9</v>
      </c>
      <c r="C7" s="163"/>
      <c r="D7" s="163">
        <f>B7+C7</f>
        <v>13520.9</v>
      </c>
      <c r="E7" s="163"/>
      <c r="F7" s="164">
        <f>D7+E7</f>
        <v>13520.9</v>
      </c>
      <c r="G7" s="163"/>
      <c r="H7" s="164">
        <f>F7+G7</f>
        <v>13520.9</v>
      </c>
    </row>
    <row r="8" spans="1:8">
      <c r="E8" s="169"/>
    </row>
    <row r="9" spans="1:8">
      <c r="A9" s="165"/>
      <c r="B9" s="166"/>
      <c r="C9" s="166"/>
      <c r="D9" s="170"/>
      <c r="E9" s="170"/>
      <c r="F9" s="166"/>
    </row>
    <row r="10" spans="1:8">
      <c r="A10" s="155" t="s">
        <v>517</v>
      </c>
      <c r="B10" s="156">
        <f>B11+B12</f>
        <v>397418.55000000005</v>
      </c>
      <c r="C10" s="156"/>
      <c r="D10" s="156">
        <f>D11+D12</f>
        <v>404573.29000000004</v>
      </c>
      <c r="E10" s="156"/>
      <c r="F10" s="157">
        <f>F11+F12</f>
        <v>404573.29000000004</v>
      </c>
      <c r="G10" s="156"/>
      <c r="H10" s="157">
        <f>H11+H12</f>
        <v>404573.29000000004</v>
      </c>
    </row>
    <row r="11" spans="1:8">
      <c r="A11" s="158" t="s">
        <v>518</v>
      </c>
      <c r="B11" s="159">
        <v>383897.65</v>
      </c>
      <c r="C11" s="159">
        <f>7154.7+0.04</f>
        <v>7154.74</v>
      </c>
      <c r="D11" s="159">
        <f>B11+C11</f>
        <v>391052.39</v>
      </c>
      <c r="E11" s="159"/>
      <c r="F11" s="160">
        <f>D11+E11</f>
        <v>391052.39</v>
      </c>
      <c r="G11" s="159"/>
      <c r="H11" s="160">
        <f>F11+G11</f>
        <v>391052.39</v>
      </c>
    </row>
    <row r="12" spans="1:8">
      <c r="A12" s="162" t="s">
        <v>519</v>
      </c>
      <c r="B12" s="163">
        <v>13520.9</v>
      </c>
      <c r="C12" s="163"/>
      <c r="D12" s="163">
        <f>B12+C12</f>
        <v>13520.9</v>
      </c>
      <c r="E12" s="174"/>
      <c r="F12" s="164">
        <f>D12+E12</f>
        <v>13520.9</v>
      </c>
      <c r="G12" s="174"/>
      <c r="H12" s="160">
        <f>F12+G12</f>
        <v>13520.9</v>
      </c>
    </row>
    <row r="13" spans="1:8">
      <c r="A13" s="165"/>
      <c r="B13" s="166"/>
      <c r="C13" s="166"/>
      <c r="D13" s="170">
        <f>D4-D10</f>
        <v>-26915.880000000005</v>
      </c>
      <c r="E13" s="170"/>
      <c r="F13" s="166"/>
    </row>
    <row r="14" spans="1:8">
      <c r="E14" s="169"/>
    </row>
    <row r="15" spans="1:8">
      <c r="E15" s="169"/>
    </row>
    <row r="16" spans="1:8">
      <c r="A16" s="155" t="s">
        <v>520</v>
      </c>
      <c r="B16" s="156">
        <f>B4-B10</f>
        <v>-19761.140000000014</v>
      </c>
      <c r="C16" s="156">
        <f>C18</f>
        <v>-7154.74</v>
      </c>
      <c r="D16" s="156">
        <f>B16+C16</f>
        <v>-26915.880000000012</v>
      </c>
      <c r="E16" s="156"/>
      <c r="F16" s="157">
        <f>F4-F10</f>
        <v>-26915.880000000005</v>
      </c>
      <c r="G16" s="156"/>
      <c r="H16" s="157">
        <f>H4-H10</f>
        <v>-26915.880000000005</v>
      </c>
    </row>
    <row r="17" spans="1:8">
      <c r="A17" s="167"/>
      <c r="B17" s="175"/>
      <c r="C17" s="175"/>
      <c r="D17" s="176"/>
      <c r="E17" s="176"/>
      <c r="F17" s="177"/>
      <c r="G17" s="176"/>
      <c r="H17" s="177"/>
    </row>
    <row r="18" spans="1:8">
      <c r="A18" s="168"/>
      <c r="B18" s="163"/>
      <c r="C18" s="163">
        <v>-7154.74</v>
      </c>
      <c r="D18" s="163">
        <f>B18+C18</f>
        <v>-7154.74</v>
      </c>
      <c r="E18" s="163"/>
      <c r="F18" s="164"/>
      <c r="G18" s="163"/>
      <c r="H18" s="164"/>
    </row>
    <row r="19" spans="1:8">
      <c r="E19" s="169"/>
    </row>
    <row r="20" spans="1:8">
      <c r="E20" s="169"/>
    </row>
    <row r="23" spans="1:8">
      <c r="E23" s="178"/>
    </row>
    <row r="25" spans="1:8">
      <c r="E25" s="178"/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883"/>
  <sheetViews>
    <sheetView topLeftCell="A292" workbookViewId="0">
      <selection activeCell="G149" sqref="G149"/>
    </sheetView>
  </sheetViews>
  <sheetFormatPr defaultRowHeight="15.75"/>
  <cols>
    <col min="1" max="1" width="0.28515625" style="1" customWidth="1"/>
    <col min="2" max="2" width="49.5703125" style="9" customWidth="1"/>
    <col min="3" max="3" width="6.42578125" style="1" customWidth="1"/>
    <col min="4" max="4" width="4.7109375" style="1" customWidth="1"/>
    <col min="5" max="5" width="5.5703125" style="1" customWidth="1"/>
    <col min="6" max="6" width="10.5703125" style="1" customWidth="1"/>
    <col min="7" max="7" width="8.85546875" style="1" customWidth="1"/>
    <col min="8" max="8" width="13.85546875" style="1" hidden="1" customWidth="1"/>
    <col min="9" max="13" width="9.140625" style="1" hidden="1" customWidth="1"/>
    <col min="14" max="15" width="9.140625" style="40" hidden="1" customWidth="1"/>
    <col min="16" max="22" width="9.140625" style="1" hidden="1" customWidth="1"/>
    <col min="23" max="23" width="13.28515625" style="1" hidden="1" customWidth="1"/>
    <col min="24" max="24" width="13.28515625" style="147" hidden="1" customWidth="1"/>
    <col min="25" max="25" width="13" style="1" hidden="1" customWidth="1"/>
    <col min="26" max="26" width="13" style="147" customWidth="1"/>
    <col min="27" max="16384" width="9.140625" style="1"/>
  </cols>
  <sheetData>
    <row r="1" spans="2:26">
      <c r="B1" s="211" t="s">
        <v>530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2"/>
      <c r="Z1" s="212"/>
    </row>
    <row r="2" spans="2:26">
      <c r="B2" s="211" t="s">
        <v>0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2"/>
      <c r="Z2" s="212"/>
    </row>
    <row r="3" spans="2:26">
      <c r="B3" s="211" t="s">
        <v>312</v>
      </c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2"/>
      <c r="Z3" s="212"/>
    </row>
    <row r="4" spans="2:26">
      <c r="B4" s="211" t="s">
        <v>547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2"/>
      <c r="Z4" s="212"/>
    </row>
    <row r="6" spans="2:26" ht="17.25" customHeight="1">
      <c r="B6" s="211" t="s">
        <v>546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2"/>
      <c r="Z6" s="212"/>
    </row>
    <row r="7" spans="2:26" ht="17.25" customHeight="1">
      <c r="B7" s="211" t="s">
        <v>0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2"/>
      <c r="Z7" s="212"/>
    </row>
    <row r="8" spans="2:26" ht="17.25" customHeight="1">
      <c r="B8" s="211" t="s">
        <v>312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2"/>
      <c r="Z8" s="212"/>
    </row>
    <row r="9" spans="2:26" ht="17.25" customHeight="1">
      <c r="B9" s="211" t="s">
        <v>548</v>
      </c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2"/>
      <c r="Z9" s="212"/>
    </row>
    <row r="10" spans="2:26" ht="0.75" customHeight="1"/>
    <row r="11" spans="2:26" ht="18.75">
      <c r="B11" s="207" t="s">
        <v>491</v>
      </c>
      <c r="C11" s="207"/>
      <c r="D11" s="207"/>
      <c r="E11" s="207"/>
      <c r="F11" s="207"/>
      <c r="G11" s="207"/>
      <c r="H11" s="207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</row>
    <row r="12" spans="2:26" ht="15.75" customHeight="1">
      <c r="B12" s="207" t="s">
        <v>492</v>
      </c>
      <c r="C12" s="207"/>
      <c r="D12" s="207"/>
      <c r="E12" s="207"/>
      <c r="F12" s="207"/>
      <c r="G12" s="207"/>
      <c r="H12" s="207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</row>
    <row r="13" spans="2:26" ht="3" customHeight="1">
      <c r="B13" s="207"/>
      <c r="C13" s="207"/>
      <c r="D13" s="207"/>
      <c r="E13" s="207"/>
      <c r="F13" s="207"/>
      <c r="G13" s="207"/>
      <c r="H13" s="207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2:26" ht="21.75" customHeight="1" thickBot="1">
      <c r="B14" s="109"/>
      <c r="C14" s="109"/>
      <c r="D14" s="109"/>
      <c r="E14" s="109"/>
      <c r="F14" s="109"/>
      <c r="G14" s="109"/>
      <c r="H14" s="37" t="s">
        <v>1</v>
      </c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Z14" s="10" t="s">
        <v>313</v>
      </c>
    </row>
    <row r="15" spans="2:26" s="60" customFormat="1">
      <c r="B15" s="203" t="s">
        <v>6</v>
      </c>
      <c r="C15" s="205" t="s">
        <v>24</v>
      </c>
      <c r="D15" s="205" t="s">
        <v>25</v>
      </c>
      <c r="E15" s="205" t="s">
        <v>26</v>
      </c>
      <c r="F15" s="205" t="s">
        <v>27</v>
      </c>
      <c r="G15" s="205" t="s">
        <v>28</v>
      </c>
      <c r="H15" s="209" t="s">
        <v>2</v>
      </c>
      <c r="N15" s="58"/>
      <c r="O15" s="61"/>
      <c r="W15" s="209" t="s">
        <v>461</v>
      </c>
      <c r="X15" s="213" t="s">
        <v>2</v>
      </c>
      <c r="Y15" s="213" t="s">
        <v>461</v>
      </c>
      <c r="Z15" s="213" t="s">
        <v>2</v>
      </c>
    </row>
    <row r="16" spans="2:26" s="60" customFormat="1" ht="16.5" thickBot="1">
      <c r="B16" s="204"/>
      <c r="C16" s="206"/>
      <c r="D16" s="206"/>
      <c r="E16" s="206"/>
      <c r="F16" s="206"/>
      <c r="G16" s="206"/>
      <c r="H16" s="210"/>
      <c r="L16" s="62"/>
      <c r="M16" s="62"/>
      <c r="N16" s="63"/>
      <c r="O16" s="64"/>
      <c r="P16" s="65"/>
      <c r="Q16" s="64"/>
      <c r="R16" s="65"/>
      <c r="S16" s="64"/>
      <c r="V16" s="64"/>
      <c r="W16" s="215"/>
      <c r="X16" s="214"/>
      <c r="Y16" s="214"/>
      <c r="Z16" s="214"/>
    </row>
    <row r="17" spans="2:26" s="60" customFormat="1">
      <c r="B17" s="102">
        <v>1</v>
      </c>
      <c r="C17" s="103">
        <v>2</v>
      </c>
      <c r="D17" s="104">
        <v>3</v>
      </c>
      <c r="E17" s="104">
        <v>4</v>
      </c>
      <c r="F17" s="104">
        <v>5</v>
      </c>
      <c r="G17" s="104">
        <v>6</v>
      </c>
      <c r="H17" s="104">
        <v>7</v>
      </c>
      <c r="M17" s="66"/>
      <c r="N17" s="58"/>
      <c r="O17" s="58"/>
      <c r="Q17" s="67"/>
      <c r="R17" s="67"/>
      <c r="S17" s="67"/>
      <c r="W17" s="2"/>
      <c r="X17" s="104">
        <v>7</v>
      </c>
      <c r="Y17" s="104"/>
      <c r="Z17" s="104">
        <v>7</v>
      </c>
    </row>
    <row r="18" spans="2:26" s="60" customFormat="1">
      <c r="B18" s="35" t="s">
        <v>29</v>
      </c>
      <c r="C18" s="41" t="s">
        <v>8</v>
      </c>
      <c r="D18" s="42"/>
      <c r="E18" s="42"/>
      <c r="F18" s="42"/>
      <c r="G18" s="42"/>
      <c r="H18" s="43">
        <f>H19+H54+H70+H77+H80+H83+H44+H47+H51</f>
        <v>146390.9</v>
      </c>
      <c r="M18" s="69"/>
      <c r="N18" s="58"/>
      <c r="O18" s="69"/>
      <c r="Q18" s="69"/>
      <c r="S18" s="69"/>
      <c r="V18" s="69"/>
      <c r="W18" s="2"/>
      <c r="X18" s="148">
        <f>X19+X54+X70+X77+X80+X83+X44+X47+X51</f>
        <v>136690.20000000001</v>
      </c>
      <c r="Z18" s="148">
        <f>Z19+Z54+Z70+Z77+Z80+Z83+Z44+Z47+Z51</f>
        <v>136860.22</v>
      </c>
    </row>
    <row r="19" spans="2:26" s="60" customFormat="1">
      <c r="B19" s="136" t="s">
        <v>30</v>
      </c>
      <c r="C19" s="44"/>
      <c r="D19" s="27" t="s">
        <v>31</v>
      </c>
      <c r="E19" s="27" t="s">
        <v>32</v>
      </c>
      <c r="F19" s="27"/>
      <c r="G19" s="27"/>
      <c r="H19" s="45">
        <f>H20+H31+H28</f>
        <v>123150.3</v>
      </c>
      <c r="J19" s="73"/>
      <c r="M19" s="72"/>
      <c r="N19" s="58"/>
      <c r="O19" s="53"/>
      <c r="Q19" s="50"/>
      <c r="S19" s="50"/>
      <c r="V19" s="72"/>
      <c r="W19" s="2"/>
      <c r="X19" s="142">
        <f>X20+X31+X28</f>
        <v>120101</v>
      </c>
      <c r="Z19" s="142">
        <f>Z20+Z31+Z28</f>
        <v>120101</v>
      </c>
    </row>
    <row r="20" spans="2:26" s="60" customFormat="1" ht="47.25" customHeight="1">
      <c r="B20" s="3" t="s">
        <v>493</v>
      </c>
      <c r="C20" s="44"/>
      <c r="D20" s="27" t="s">
        <v>31</v>
      </c>
      <c r="E20" s="27" t="s">
        <v>45</v>
      </c>
      <c r="F20" s="27"/>
      <c r="G20" s="27"/>
      <c r="H20" s="46">
        <f>H21</f>
        <v>39358.699999999997</v>
      </c>
      <c r="M20" s="74"/>
      <c r="N20" s="58"/>
      <c r="O20" s="75"/>
      <c r="Q20" s="74"/>
      <c r="S20" s="74"/>
      <c r="V20" s="74"/>
      <c r="W20" s="2"/>
      <c r="X20" s="149">
        <f>X21</f>
        <v>36809.399999999994</v>
      </c>
      <c r="Z20" s="149">
        <f>Z21</f>
        <v>36809.399999999994</v>
      </c>
    </row>
    <row r="21" spans="2:26" s="60" customFormat="1" ht="63">
      <c r="B21" s="3" t="s">
        <v>494</v>
      </c>
      <c r="C21" s="44"/>
      <c r="D21" s="27" t="s">
        <v>31</v>
      </c>
      <c r="E21" s="27" t="s">
        <v>45</v>
      </c>
      <c r="F21" s="27" t="s">
        <v>41</v>
      </c>
      <c r="G21" s="27" t="s">
        <v>35</v>
      </c>
      <c r="H21" s="28">
        <f>H22+H26</f>
        <v>39358.699999999997</v>
      </c>
      <c r="M21" s="67"/>
      <c r="N21" s="58"/>
      <c r="O21" s="63"/>
      <c r="Q21" s="67"/>
      <c r="S21" s="67"/>
      <c r="V21" s="67"/>
      <c r="W21" s="2"/>
      <c r="X21" s="142">
        <f>X22+X26</f>
        <v>36809.399999999994</v>
      </c>
      <c r="Z21" s="142">
        <f>Z22+Z26</f>
        <v>36809.399999999994</v>
      </c>
    </row>
    <row r="22" spans="2:26" s="60" customFormat="1">
      <c r="B22" s="3" t="s">
        <v>42</v>
      </c>
      <c r="C22" s="44"/>
      <c r="D22" s="27" t="s">
        <v>31</v>
      </c>
      <c r="E22" s="27" t="s">
        <v>45</v>
      </c>
      <c r="F22" s="27" t="s">
        <v>43</v>
      </c>
      <c r="G22" s="27" t="s">
        <v>35</v>
      </c>
      <c r="H22" s="28">
        <f>H23+H24+H25</f>
        <v>37634.199999999997</v>
      </c>
      <c r="M22" s="67"/>
      <c r="N22" s="58"/>
      <c r="O22" s="63"/>
      <c r="Q22" s="67"/>
      <c r="S22" s="67"/>
      <c r="V22" s="67"/>
      <c r="W22" s="2"/>
      <c r="X22" s="142">
        <f>X23+X24+X25</f>
        <v>35084.899999999994</v>
      </c>
      <c r="Z22" s="142">
        <f>Z23+Z24+Z25</f>
        <v>35084.899999999994</v>
      </c>
    </row>
    <row r="23" spans="2:26" s="60" customFormat="1" ht="30" customHeight="1">
      <c r="B23" s="3" t="s">
        <v>36</v>
      </c>
      <c r="C23" s="44"/>
      <c r="D23" s="27" t="s">
        <v>31</v>
      </c>
      <c r="E23" s="27" t="s">
        <v>45</v>
      </c>
      <c r="F23" s="27" t="s">
        <v>43</v>
      </c>
      <c r="G23" s="27" t="s">
        <v>37</v>
      </c>
      <c r="H23" s="28">
        <f>32231.7+1500+3000</f>
        <v>36731.699999999997</v>
      </c>
      <c r="M23" s="50"/>
      <c r="N23" s="58"/>
      <c r="O23" s="53"/>
      <c r="Q23" s="50"/>
      <c r="S23" s="50"/>
      <c r="V23" s="50"/>
      <c r="W23" s="133">
        <f>-1100-1149.3-300-0.02</f>
        <v>-2549.3200000000002</v>
      </c>
      <c r="X23" s="142">
        <f>H23+W23</f>
        <v>34182.379999999997</v>
      </c>
      <c r="Z23" s="142">
        <f>X23+Y23</f>
        <v>34182.379999999997</v>
      </c>
    </row>
    <row r="24" spans="2:26" s="60" customFormat="1" ht="31.5">
      <c r="B24" s="3" t="s">
        <v>46</v>
      </c>
      <c r="C24" s="44"/>
      <c r="D24" s="27" t="s">
        <v>31</v>
      </c>
      <c r="E24" s="27" t="s">
        <v>45</v>
      </c>
      <c r="F24" s="27" t="s">
        <v>47</v>
      </c>
      <c r="G24" s="27" t="s">
        <v>37</v>
      </c>
      <c r="H24" s="28">
        <v>346.6</v>
      </c>
      <c r="M24" s="50"/>
      <c r="N24" s="58"/>
      <c r="O24" s="53"/>
      <c r="Q24" s="50"/>
      <c r="S24" s="50"/>
      <c r="V24" s="50"/>
      <c r="W24" s="2">
        <v>-0.01</v>
      </c>
      <c r="X24" s="142">
        <f>H24+W24</f>
        <v>346.59000000000003</v>
      </c>
      <c r="Z24" s="142">
        <f t="shared" ref="Z24:Z27" si="0">X24+Y24</f>
        <v>346.59000000000003</v>
      </c>
    </row>
    <row r="25" spans="2:26" s="60" customFormat="1" ht="31.5">
      <c r="B25" s="3" t="s">
        <v>48</v>
      </c>
      <c r="C25" s="44"/>
      <c r="D25" s="27" t="s">
        <v>31</v>
      </c>
      <c r="E25" s="27" t="s">
        <v>45</v>
      </c>
      <c r="F25" s="27" t="s">
        <v>49</v>
      </c>
      <c r="G25" s="27" t="s">
        <v>37</v>
      </c>
      <c r="H25" s="28">
        <v>555.9</v>
      </c>
      <c r="M25" s="50"/>
      <c r="N25" s="58"/>
      <c r="O25" s="53"/>
      <c r="Q25" s="50"/>
      <c r="S25" s="50"/>
      <c r="V25" s="50"/>
      <c r="W25" s="2">
        <v>0.03</v>
      </c>
      <c r="X25" s="142">
        <f>H25+W25</f>
        <v>555.92999999999995</v>
      </c>
      <c r="Z25" s="142">
        <f t="shared" si="0"/>
        <v>555.92999999999995</v>
      </c>
    </row>
    <row r="26" spans="2:26" s="60" customFormat="1" ht="47.25">
      <c r="B26" s="3" t="s">
        <v>379</v>
      </c>
      <c r="C26" s="44"/>
      <c r="D26" s="27" t="s">
        <v>31</v>
      </c>
      <c r="E26" s="27" t="s">
        <v>45</v>
      </c>
      <c r="F26" s="27" t="s">
        <v>380</v>
      </c>
      <c r="G26" s="27" t="s">
        <v>35</v>
      </c>
      <c r="H26" s="28">
        <f>H27</f>
        <v>1724.5</v>
      </c>
      <c r="M26" s="67"/>
      <c r="N26" s="58"/>
      <c r="O26" s="53"/>
      <c r="Q26" s="52"/>
      <c r="S26" s="52"/>
      <c r="V26" s="52"/>
      <c r="W26" s="2"/>
      <c r="X26" s="142">
        <f>X27</f>
        <v>1724.5</v>
      </c>
      <c r="Z26" s="142">
        <f>Z27</f>
        <v>1724.5</v>
      </c>
    </row>
    <row r="27" spans="2:26" s="60" customFormat="1" ht="31.5">
      <c r="B27" s="3" t="s">
        <v>36</v>
      </c>
      <c r="C27" s="44"/>
      <c r="D27" s="27" t="s">
        <v>31</v>
      </c>
      <c r="E27" s="27" t="s">
        <v>45</v>
      </c>
      <c r="F27" s="27" t="s">
        <v>380</v>
      </c>
      <c r="G27" s="27" t="s">
        <v>37</v>
      </c>
      <c r="H27" s="28">
        <v>1724.5</v>
      </c>
      <c r="M27" s="50"/>
      <c r="N27" s="58"/>
      <c r="O27" s="53"/>
      <c r="Q27" s="50"/>
      <c r="S27" s="50"/>
      <c r="V27" s="50"/>
      <c r="W27" s="2"/>
      <c r="X27" s="142">
        <v>1724.5</v>
      </c>
      <c r="Z27" s="142">
        <f t="shared" si="0"/>
        <v>1724.5</v>
      </c>
    </row>
    <row r="28" spans="2:26" s="60" customFormat="1">
      <c r="B28" s="4" t="s">
        <v>50</v>
      </c>
      <c r="C28" s="26"/>
      <c r="D28" s="27" t="s">
        <v>31</v>
      </c>
      <c r="E28" s="27" t="s">
        <v>252</v>
      </c>
      <c r="F28" s="27"/>
      <c r="G28" s="27"/>
      <c r="H28" s="28">
        <f t="shared" ref="H28:H29" si="1">H29</f>
        <v>1700</v>
      </c>
      <c r="M28" s="67"/>
      <c r="N28" s="58"/>
      <c r="O28" s="53"/>
      <c r="W28" s="2"/>
      <c r="X28" s="142">
        <f t="shared" ref="X28:Z29" si="2">X29</f>
        <v>1200</v>
      </c>
      <c r="Z28" s="142">
        <f t="shared" si="2"/>
        <v>1200</v>
      </c>
    </row>
    <row r="29" spans="2:26" s="60" customFormat="1">
      <c r="B29" s="4" t="s">
        <v>52</v>
      </c>
      <c r="C29" s="26"/>
      <c r="D29" s="27" t="s">
        <v>31</v>
      </c>
      <c r="E29" s="27" t="s">
        <v>252</v>
      </c>
      <c r="F29" s="27" t="s">
        <v>53</v>
      </c>
      <c r="G29" s="27" t="s">
        <v>35</v>
      </c>
      <c r="H29" s="28">
        <f t="shared" si="1"/>
        <v>1700</v>
      </c>
      <c r="M29" s="50"/>
      <c r="N29" s="58"/>
      <c r="O29" s="53"/>
      <c r="Q29" s="50"/>
      <c r="S29" s="50"/>
      <c r="V29" s="50"/>
      <c r="W29" s="2"/>
      <c r="X29" s="142">
        <f t="shared" si="2"/>
        <v>1200</v>
      </c>
      <c r="Z29" s="142">
        <f t="shared" si="2"/>
        <v>1200</v>
      </c>
    </row>
    <row r="30" spans="2:26" s="60" customFormat="1">
      <c r="B30" s="4" t="s">
        <v>54</v>
      </c>
      <c r="C30" s="26"/>
      <c r="D30" s="27" t="s">
        <v>31</v>
      </c>
      <c r="E30" s="27" t="s">
        <v>252</v>
      </c>
      <c r="F30" s="27" t="s">
        <v>53</v>
      </c>
      <c r="G30" s="27" t="s">
        <v>55</v>
      </c>
      <c r="H30" s="28">
        <v>1700</v>
      </c>
      <c r="M30" s="67"/>
      <c r="N30" s="58"/>
      <c r="O30" s="53"/>
      <c r="W30" s="2">
        <v>-500</v>
      </c>
      <c r="X30" s="142">
        <f>H30+W30</f>
        <v>1200</v>
      </c>
      <c r="Z30" s="142">
        <f t="shared" ref="Z30" si="3">X30+Y30</f>
        <v>1200</v>
      </c>
    </row>
    <row r="31" spans="2:26" s="60" customFormat="1">
      <c r="B31" s="3" t="s">
        <v>56</v>
      </c>
      <c r="C31" s="44"/>
      <c r="D31" s="27" t="s">
        <v>31</v>
      </c>
      <c r="E31" s="27" t="s">
        <v>470</v>
      </c>
      <c r="F31" s="27"/>
      <c r="G31" s="27"/>
      <c r="H31" s="28">
        <f>H32+H37+H39+H42+H35</f>
        <v>82091.600000000006</v>
      </c>
      <c r="M31" s="52"/>
      <c r="N31" s="58"/>
      <c r="O31" s="53"/>
      <c r="Q31" s="52"/>
      <c r="S31" s="52"/>
      <c r="V31" s="52"/>
      <c r="W31" s="2"/>
      <c r="X31" s="142">
        <f>X32+X37+X39+X42+X35</f>
        <v>82091.600000000006</v>
      </c>
      <c r="Z31" s="142">
        <f>Z32+Z37+Z39+Z42+Z35</f>
        <v>82091.600000000006</v>
      </c>
    </row>
    <row r="32" spans="2:26" s="60" customFormat="1" ht="31.5">
      <c r="B32" s="3" t="s">
        <v>58</v>
      </c>
      <c r="C32" s="44"/>
      <c r="D32" s="27" t="s">
        <v>31</v>
      </c>
      <c r="E32" s="27" t="s">
        <v>470</v>
      </c>
      <c r="F32" s="27" t="s">
        <v>59</v>
      </c>
      <c r="G32" s="27" t="s">
        <v>35</v>
      </c>
      <c r="H32" s="28">
        <f t="shared" ref="H32:H33" si="4">H33</f>
        <v>674.2</v>
      </c>
      <c r="M32" s="50"/>
      <c r="N32" s="58"/>
      <c r="O32" s="53"/>
      <c r="Q32" s="53"/>
      <c r="S32" s="50"/>
      <c r="V32" s="50"/>
      <c r="W32" s="2"/>
      <c r="X32" s="142">
        <f t="shared" ref="X32:Z33" si="5">X33</f>
        <v>674.2</v>
      </c>
      <c r="Z32" s="142">
        <f t="shared" si="5"/>
        <v>674.2</v>
      </c>
    </row>
    <row r="33" spans="2:26" s="60" customFormat="1" ht="31.5">
      <c r="B33" s="3" t="s">
        <v>60</v>
      </c>
      <c r="C33" s="48"/>
      <c r="D33" s="27" t="s">
        <v>31</v>
      </c>
      <c r="E33" s="27" t="s">
        <v>470</v>
      </c>
      <c r="F33" s="27" t="s">
        <v>61</v>
      </c>
      <c r="G33" s="27" t="s">
        <v>35</v>
      </c>
      <c r="H33" s="28">
        <f t="shared" si="4"/>
        <v>674.2</v>
      </c>
      <c r="M33" s="50"/>
      <c r="N33" s="58"/>
      <c r="O33" s="53"/>
      <c r="Q33" s="50"/>
      <c r="S33" s="50"/>
      <c r="V33" s="50"/>
      <c r="W33" s="2"/>
      <c r="X33" s="142">
        <f t="shared" si="5"/>
        <v>674.2</v>
      </c>
      <c r="Z33" s="142">
        <f t="shared" si="5"/>
        <v>674.2</v>
      </c>
    </row>
    <row r="34" spans="2:26" s="60" customFormat="1" ht="31.5">
      <c r="B34" s="3" t="s">
        <v>36</v>
      </c>
      <c r="C34" s="26"/>
      <c r="D34" s="27" t="s">
        <v>31</v>
      </c>
      <c r="E34" s="27" t="s">
        <v>470</v>
      </c>
      <c r="F34" s="27" t="s">
        <v>62</v>
      </c>
      <c r="G34" s="27" t="s">
        <v>37</v>
      </c>
      <c r="H34" s="28">
        <v>674.2</v>
      </c>
      <c r="M34" s="67"/>
      <c r="N34" s="58"/>
      <c r="O34" s="53"/>
      <c r="Q34" s="52"/>
      <c r="S34" s="52"/>
      <c r="V34" s="52"/>
      <c r="W34" s="2"/>
      <c r="X34" s="142">
        <v>674.2</v>
      </c>
      <c r="Z34" s="142">
        <f t="shared" ref="Z34" si="6">X34+Y34</f>
        <v>674.2</v>
      </c>
    </row>
    <row r="35" spans="2:26" s="60" customFormat="1" ht="31.5">
      <c r="B35" s="3" t="s">
        <v>419</v>
      </c>
      <c r="C35" s="26"/>
      <c r="D35" s="27" t="s">
        <v>31</v>
      </c>
      <c r="E35" s="27" t="s">
        <v>470</v>
      </c>
      <c r="F35" s="27" t="s">
        <v>420</v>
      </c>
      <c r="G35" s="27" t="s">
        <v>35</v>
      </c>
      <c r="H35" s="28">
        <f>H36</f>
        <v>175.7</v>
      </c>
      <c r="M35" s="67"/>
      <c r="N35" s="58"/>
      <c r="O35" s="53"/>
      <c r="P35" s="76"/>
      <c r="Q35" s="52"/>
      <c r="S35" s="52"/>
      <c r="V35" s="52"/>
      <c r="W35" s="2"/>
      <c r="X35" s="142">
        <f>X36</f>
        <v>175.7</v>
      </c>
      <c r="Z35" s="142">
        <f>Z36</f>
        <v>175.7</v>
      </c>
    </row>
    <row r="36" spans="2:26" s="60" customFormat="1">
      <c r="B36" s="3" t="s">
        <v>421</v>
      </c>
      <c r="C36" s="26"/>
      <c r="D36" s="27" t="s">
        <v>31</v>
      </c>
      <c r="E36" s="27" t="s">
        <v>470</v>
      </c>
      <c r="F36" s="27" t="s">
        <v>420</v>
      </c>
      <c r="G36" s="27" t="s">
        <v>422</v>
      </c>
      <c r="H36" s="28">
        <v>175.7</v>
      </c>
      <c r="M36" s="67"/>
      <c r="N36" s="58"/>
      <c r="O36" s="53"/>
      <c r="P36" s="76"/>
      <c r="Q36" s="52"/>
      <c r="S36" s="52"/>
      <c r="V36" s="52"/>
      <c r="W36" s="2"/>
      <c r="X36" s="142">
        <v>175.7</v>
      </c>
      <c r="Z36" s="142">
        <f t="shared" ref="Z36:Z38" si="7">X36+Y36</f>
        <v>175.7</v>
      </c>
    </row>
    <row r="37" spans="2:26" s="60" customFormat="1" ht="47.25">
      <c r="B37" s="3" t="s">
        <v>495</v>
      </c>
      <c r="C37" s="26"/>
      <c r="D37" s="27" t="s">
        <v>31</v>
      </c>
      <c r="E37" s="27" t="s">
        <v>470</v>
      </c>
      <c r="F37" s="27" t="s">
        <v>63</v>
      </c>
      <c r="G37" s="27" t="s">
        <v>35</v>
      </c>
      <c r="H37" s="28">
        <f>H38</f>
        <v>1835.6</v>
      </c>
      <c r="M37" s="67"/>
      <c r="N37" s="58"/>
      <c r="O37" s="53"/>
      <c r="Q37" s="50"/>
      <c r="S37" s="50"/>
      <c r="V37" s="50"/>
      <c r="W37" s="2"/>
      <c r="X37" s="142">
        <f>X38</f>
        <v>1835.6</v>
      </c>
      <c r="Z37" s="142">
        <f>Z38</f>
        <v>1835.6</v>
      </c>
    </row>
    <row r="38" spans="2:26" s="60" customFormat="1" ht="45.75" customHeight="1">
      <c r="B38" s="3" t="s">
        <v>64</v>
      </c>
      <c r="C38" s="26"/>
      <c r="D38" s="27" t="s">
        <v>31</v>
      </c>
      <c r="E38" s="27" t="s">
        <v>470</v>
      </c>
      <c r="F38" s="27" t="s">
        <v>65</v>
      </c>
      <c r="G38" s="27" t="s">
        <v>35</v>
      </c>
      <c r="H38" s="28">
        <v>1835.6</v>
      </c>
      <c r="M38" s="67"/>
      <c r="N38" s="58"/>
      <c r="O38" s="53"/>
      <c r="Q38" s="52"/>
      <c r="S38" s="52"/>
      <c r="V38" s="52"/>
      <c r="W38" s="2"/>
      <c r="X38" s="142">
        <v>1835.6</v>
      </c>
      <c r="Z38" s="142">
        <f t="shared" si="7"/>
        <v>1835.6</v>
      </c>
    </row>
    <row r="39" spans="2:26" s="60" customFormat="1" ht="30" customHeight="1">
      <c r="B39" s="3" t="s">
        <v>66</v>
      </c>
      <c r="C39" s="26"/>
      <c r="D39" s="27" t="s">
        <v>31</v>
      </c>
      <c r="E39" s="27" t="s">
        <v>470</v>
      </c>
      <c r="F39" s="27" t="s">
        <v>67</v>
      </c>
      <c r="G39" s="27" t="s">
        <v>35</v>
      </c>
      <c r="H39" s="28">
        <f t="shared" ref="H39:H40" si="8">H40</f>
        <v>79285.100000000006</v>
      </c>
      <c r="M39" s="50"/>
      <c r="N39" s="58"/>
      <c r="O39" s="53"/>
      <c r="Q39" s="50"/>
      <c r="S39" s="50"/>
      <c r="V39" s="50"/>
      <c r="W39" s="2"/>
      <c r="X39" s="142">
        <f t="shared" ref="X39:Z40" si="9">X40</f>
        <v>79285.100000000006</v>
      </c>
      <c r="Z39" s="142">
        <f t="shared" si="9"/>
        <v>79285.100000000006</v>
      </c>
    </row>
    <row r="40" spans="2:26" s="60" customFormat="1" ht="16.5" customHeight="1">
      <c r="B40" s="3" t="s">
        <v>68</v>
      </c>
      <c r="C40" s="26"/>
      <c r="D40" s="27" t="s">
        <v>31</v>
      </c>
      <c r="E40" s="27" t="s">
        <v>470</v>
      </c>
      <c r="F40" s="27" t="s">
        <v>385</v>
      </c>
      <c r="G40" s="27" t="s">
        <v>35</v>
      </c>
      <c r="H40" s="28">
        <f t="shared" si="8"/>
        <v>79285.100000000006</v>
      </c>
      <c r="M40" s="50"/>
      <c r="N40" s="58"/>
      <c r="O40" s="53"/>
      <c r="Q40" s="50"/>
      <c r="S40" s="50"/>
      <c r="V40" s="50"/>
      <c r="W40" s="2"/>
      <c r="X40" s="142">
        <f t="shared" si="9"/>
        <v>79285.100000000006</v>
      </c>
      <c r="Z40" s="142">
        <f t="shared" si="9"/>
        <v>79285.100000000006</v>
      </c>
    </row>
    <row r="41" spans="2:26" s="60" customFormat="1">
      <c r="B41" s="3" t="s">
        <v>411</v>
      </c>
      <c r="C41" s="26"/>
      <c r="D41" s="27" t="s">
        <v>31</v>
      </c>
      <c r="E41" s="27" t="s">
        <v>470</v>
      </c>
      <c r="F41" s="27" t="s">
        <v>385</v>
      </c>
      <c r="G41" s="27" t="s">
        <v>55</v>
      </c>
      <c r="H41" s="28">
        <v>79285.100000000006</v>
      </c>
      <c r="M41" s="67"/>
      <c r="N41" s="58"/>
      <c r="O41" s="53"/>
      <c r="Q41" s="52"/>
      <c r="S41" s="52"/>
      <c r="V41" s="52"/>
      <c r="W41" s="2"/>
      <c r="X41" s="142">
        <v>79285.100000000006</v>
      </c>
      <c r="Z41" s="142">
        <f t="shared" ref="Z41:Z43" si="10">X41+Y41</f>
        <v>79285.100000000006</v>
      </c>
    </row>
    <row r="42" spans="2:26" s="60" customFormat="1" ht="63.75" customHeight="1">
      <c r="B42" s="3" t="s">
        <v>423</v>
      </c>
      <c r="C42" s="26"/>
      <c r="D42" s="27" t="s">
        <v>31</v>
      </c>
      <c r="E42" s="27" t="s">
        <v>470</v>
      </c>
      <c r="F42" s="27" t="s">
        <v>387</v>
      </c>
      <c r="G42" s="27" t="s">
        <v>35</v>
      </c>
      <c r="H42" s="28">
        <f>H43</f>
        <v>121</v>
      </c>
      <c r="M42" s="67"/>
      <c r="N42" s="58"/>
      <c r="O42" s="53"/>
      <c r="Q42" s="52"/>
      <c r="S42" s="52"/>
      <c r="V42" s="52"/>
      <c r="W42" s="2"/>
      <c r="X42" s="142">
        <f>X43</f>
        <v>121</v>
      </c>
      <c r="Z42" s="142">
        <f>Z43</f>
        <v>121</v>
      </c>
    </row>
    <row r="43" spans="2:26" s="60" customFormat="1" ht="31.5">
      <c r="B43" s="3" t="s">
        <v>36</v>
      </c>
      <c r="C43" s="26"/>
      <c r="D43" s="27" t="s">
        <v>71</v>
      </c>
      <c r="E43" s="27" t="s">
        <v>470</v>
      </c>
      <c r="F43" s="27" t="s">
        <v>387</v>
      </c>
      <c r="G43" s="27" t="s">
        <v>37</v>
      </c>
      <c r="H43" s="28">
        <v>121</v>
      </c>
      <c r="M43" s="67"/>
      <c r="N43" s="58"/>
      <c r="O43" s="53"/>
      <c r="Q43" s="52"/>
      <c r="S43" s="52"/>
      <c r="V43" s="52"/>
      <c r="W43" s="2"/>
      <c r="X43" s="142">
        <v>121</v>
      </c>
      <c r="Z43" s="142">
        <f t="shared" si="10"/>
        <v>121</v>
      </c>
    </row>
    <row r="44" spans="2:26" s="60" customFormat="1" ht="13.5" customHeight="1">
      <c r="B44" s="3" t="s">
        <v>72</v>
      </c>
      <c r="C44" s="26"/>
      <c r="D44" s="27" t="s">
        <v>33</v>
      </c>
      <c r="E44" s="27" t="s">
        <v>39</v>
      </c>
      <c r="F44" s="27"/>
      <c r="G44" s="27"/>
      <c r="H44" s="28">
        <f>H45</f>
        <v>521.9</v>
      </c>
      <c r="M44" s="50"/>
      <c r="N44" s="58"/>
      <c r="O44" s="53"/>
      <c r="Q44" s="50"/>
      <c r="S44" s="50"/>
      <c r="V44" s="50"/>
      <c r="W44" s="2"/>
      <c r="X44" s="142">
        <f>X45</f>
        <v>521.9</v>
      </c>
      <c r="Z44" s="142">
        <f>Z45</f>
        <v>521.9</v>
      </c>
    </row>
    <row r="45" spans="2:26" s="60" customFormat="1" ht="47.25">
      <c r="B45" s="3" t="s">
        <v>4</v>
      </c>
      <c r="C45" s="26"/>
      <c r="D45" s="27" t="s">
        <v>33</v>
      </c>
      <c r="E45" s="27" t="s">
        <v>39</v>
      </c>
      <c r="F45" s="27" t="s">
        <v>73</v>
      </c>
      <c r="G45" s="27" t="s">
        <v>35</v>
      </c>
      <c r="H45" s="28">
        <f>H46</f>
        <v>521.9</v>
      </c>
      <c r="M45" s="50"/>
      <c r="N45" s="58"/>
      <c r="O45" s="53"/>
      <c r="Q45" s="50"/>
      <c r="S45" s="50"/>
      <c r="V45" s="50"/>
      <c r="W45" s="2"/>
      <c r="X45" s="142">
        <f>X46</f>
        <v>521.9</v>
      </c>
      <c r="Z45" s="142">
        <f>Z46</f>
        <v>521.9</v>
      </c>
    </row>
    <row r="46" spans="2:26" s="60" customFormat="1" ht="31.5">
      <c r="B46" s="3" t="s">
        <v>36</v>
      </c>
      <c r="C46" s="26"/>
      <c r="D46" s="27" t="s">
        <v>33</v>
      </c>
      <c r="E46" s="27" t="s">
        <v>39</v>
      </c>
      <c r="F46" s="27" t="s">
        <v>73</v>
      </c>
      <c r="G46" s="27" t="s">
        <v>37</v>
      </c>
      <c r="H46" s="28">
        <v>521.9</v>
      </c>
      <c r="M46" s="50"/>
      <c r="N46" s="58"/>
      <c r="O46" s="53"/>
      <c r="Q46" s="50"/>
      <c r="S46" s="50"/>
      <c r="V46" s="50"/>
      <c r="W46" s="2"/>
      <c r="X46" s="142">
        <v>521.9</v>
      </c>
      <c r="Z46" s="142">
        <f t="shared" ref="Z46" si="11">X46+Y46</f>
        <v>521.9</v>
      </c>
    </row>
    <row r="47" spans="2:26" s="60" customFormat="1" ht="47.25" customHeight="1">
      <c r="B47" s="3" t="s">
        <v>209</v>
      </c>
      <c r="C47" s="29"/>
      <c r="D47" s="27" t="s">
        <v>39</v>
      </c>
      <c r="E47" s="27" t="s">
        <v>109</v>
      </c>
      <c r="F47" s="27"/>
      <c r="G47" s="27"/>
      <c r="H47" s="28">
        <f>H48</f>
        <v>246.4</v>
      </c>
      <c r="I47" s="77"/>
      <c r="J47" s="77"/>
      <c r="M47" s="52"/>
      <c r="N47" s="58"/>
      <c r="O47" s="53"/>
      <c r="Q47" s="52"/>
      <c r="S47" s="52"/>
      <c r="V47" s="52"/>
      <c r="W47" s="2"/>
      <c r="X47" s="142">
        <f>X48</f>
        <v>2027.2</v>
      </c>
      <c r="Z47" s="142">
        <f>Z48</f>
        <v>2027.2</v>
      </c>
    </row>
    <row r="48" spans="2:26" s="60" customFormat="1" ht="19.5" customHeight="1">
      <c r="B48" s="3" t="s">
        <v>210</v>
      </c>
      <c r="C48" s="29"/>
      <c r="D48" s="27" t="s">
        <v>39</v>
      </c>
      <c r="E48" s="27" t="s">
        <v>109</v>
      </c>
      <c r="F48" s="27" t="s">
        <v>388</v>
      </c>
      <c r="G48" s="27" t="s">
        <v>35</v>
      </c>
      <c r="H48" s="28">
        <f>H49</f>
        <v>246.4</v>
      </c>
      <c r="M48" s="52"/>
      <c r="N48" s="58"/>
      <c r="O48" s="58"/>
      <c r="W48" s="2"/>
      <c r="X48" s="142">
        <f>X49+X50</f>
        <v>2027.2</v>
      </c>
      <c r="Z48" s="142">
        <f>Z49+Z50</f>
        <v>2027.2</v>
      </c>
    </row>
    <row r="49" spans="2:26" s="60" customFormat="1" ht="31.5">
      <c r="B49" s="3" t="s">
        <v>103</v>
      </c>
      <c r="C49" s="29"/>
      <c r="D49" s="27" t="s">
        <v>39</v>
      </c>
      <c r="E49" s="27" t="s">
        <v>109</v>
      </c>
      <c r="F49" s="27" t="s">
        <v>211</v>
      </c>
      <c r="G49" s="27" t="s">
        <v>97</v>
      </c>
      <c r="H49" s="28">
        <v>246.4</v>
      </c>
      <c r="N49" s="58"/>
      <c r="O49" s="58"/>
      <c r="W49" s="131"/>
      <c r="X49" s="142">
        <v>246.4</v>
      </c>
      <c r="Z49" s="142">
        <f t="shared" ref="Z49:Z50" si="12">X49+Y49</f>
        <v>246.4</v>
      </c>
    </row>
    <row r="50" spans="2:26" s="60" customFormat="1" ht="31.5">
      <c r="B50" s="3" t="s">
        <v>500</v>
      </c>
      <c r="C50" s="29"/>
      <c r="D50" s="27" t="s">
        <v>39</v>
      </c>
      <c r="E50" s="27" t="s">
        <v>109</v>
      </c>
      <c r="F50" s="27" t="s">
        <v>211</v>
      </c>
      <c r="G50" s="27" t="s">
        <v>97</v>
      </c>
      <c r="H50" s="28"/>
      <c r="N50" s="58"/>
      <c r="O50" s="58"/>
      <c r="W50" s="143">
        <v>1780.8</v>
      </c>
      <c r="X50" s="142">
        <f>H50+W50</f>
        <v>1780.8</v>
      </c>
      <c r="Z50" s="142">
        <f t="shared" si="12"/>
        <v>1780.8</v>
      </c>
    </row>
    <row r="51" spans="2:26" s="60" customFormat="1">
      <c r="B51" s="137" t="s">
        <v>74</v>
      </c>
      <c r="C51" s="29"/>
      <c r="D51" s="27" t="s">
        <v>45</v>
      </c>
      <c r="E51" s="27"/>
      <c r="F51" s="27"/>
      <c r="G51" s="27"/>
      <c r="H51" s="28">
        <f>H52</f>
        <v>11080</v>
      </c>
      <c r="M51" s="50"/>
      <c r="N51" s="58"/>
      <c r="O51" s="53"/>
      <c r="Q51" s="53"/>
      <c r="S51" s="50"/>
      <c r="V51" s="50"/>
      <c r="W51" s="2"/>
      <c r="X51" s="142">
        <f>X52</f>
        <v>1980</v>
      </c>
      <c r="Z51" s="142">
        <f>Z52</f>
        <v>1980</v>
      </c>
    </row>
    <row r="52" spans="2:26" s="60" customFormat="1">
      <c r="B52" s="4" t="s">
        <v>424</v>
      </c>
      <c r="C52" s="29"/>
      <c r="D52" s="27" t="s">
        <v>45</v>
      </c>
      <c r="E52" s="27" t="s">
        <v>33</v>
      </c>
      <c r="F52" s="27"/>
      <c r="G52" s="27"/>
      <c r="H52" s="28">
        <f>H53</f>
        <v>11080</v>
      </c>
      <c r="M52" s="50"/>
      <c r="N52" s="58"/>
      <c r="O52" s="53"/>
      <c r="Q52" s="53"/>
      <c r="S52" s="50"/>
      <c r="V52" s="50"/>
      <c r="W52" s="2"/>
      <c r="X52" s="142">
        <f>X53</f>
        <v>1980</v>
      </c>
      <c r="Z52" s="142">
        <f>Z53</f>
        <v>1980</v>
      </c>
    </row>
    <row r="53" spans="2:26" s="60" customFormat="1" ht="44.25" customHeight="1">
      <c r="B53" s="55" t="s">
        <v>425</v>
      </c>
      <c r="C53" s="106"/>
      <c r="D53" s="56" t="s">
        <v>45</v>
      </c>
      <c r="E53" s="56" t="s">
        <v>33</v>
      </c>
      <c r="F53" s="56" t="s">
        <v>426</v>
      </c>
      <c r="G53" s="56" t="s">
        <v>84</v>
      </c>
      <c r="H53" s="28">
        <v>11080</v>
      </c>
      <c r="M53" s="50"/>
      <c r="N53" s="58"/>
      <c r="O53" s="53"/>
      <c r="Q53" s="52"/>
      <c r="S53" s="52"/>
      <c r="V53" s="52"/>
      <c r="W53" s="2">
        <v>-9100</v>
      </c>
      <c r="X53" s="142">
        <f>H53+W53</f>
        <v>1980</v>
      </c>
      <c r="Z53" s="142">
        <f t="shared" ref="Z53" si="13">X53+Y53</f>
        <v>1980</v>
      </c>
    </row>
    <row r="54" spans="2:26" s="60" customFormat="1" ht="18" customHeight="1">
      <c r="B54" s="136" t="s">
        <v>79</v>
      </c>
      <c r="C54" s="49"/>
      <c r="D54" s="27" t="s">
        <v>80</v>
      </c>
      <c r="E54" s="27"/>
      <c r="F54" s="27"/>
      <c r="G54" s="27"/>
      <c r="H54" s="28">
        <f>H55+H63</f>
        <v>1869</v>
      </c>
      <c r="M54" s="52"/>
      <c r="N54" s="58"/>
      <c r="O54" s="53"/>
      <c r="Q54" s="52"/>
      <c r="S54" s="52"/>
      <c r="V54" s="52"/>
      <c r="W54" s="2"/>
      <c r="X54" s="142">
        <f>X55+X63+X60</f>
        <v>3236.8</v>
      </c>
      <c r="Z54" s="142">
        <f>Z55+Z63+Z60</f>
        <v>3236.8</v>
      </c>
    </row>
    <row r="55" spans="2:26" s="60" customFormat="1">
      <c r="B55" s="4" t="s">
        <v>81</v>
      </c>
      <c r="C55" s="26"/>
      <c r="D55" s="27" t="s">
        <v>80</v>
      </c>
      <c r="E55" s="27" t="s">
        <v>31</v>
      </c>
      <c r="F55" s="27"/>
      <c r="G55" s="27"/>
      <c r="H55" s="28">
        <f>H56+H58</f>
        <v>1290</v>
      </c>
      <c r="N55" s="58"/>
      <c r="O55" s="58"/>
      <c r="Q55" s="52"/>
      <c r="S55" s="52"/>
      <c r="V55" s="52"/>
      <c r="W55" s="2"/>
      <c r="X55" s="142">
        <f>X56+X58</f>
        <v>1290</v>
      </c>
      <c r="Z55" s="142">
        <f>Z56+Z58</f>
        <v>1290</v>
      </c>
    </row>
    <row r="56" spans="2:26" s="60" customFormat="1">
      <c r="B56" s="4" t="s">
        <v>82</v>
      </c>
      <c r="C56" s="26"/>
      <c r="D56" s="27" t="s">
        <v>80</v>
      </c>
      <c r="E56" s="27" t="s">
        <v>31</v>
      </c>
      <c r="F56" s="27" t="s">
        <v>117</v>
      </c>
      <c r="G56" s="27"/>
      <c r="H56" s="28">
        <f>H57</f>
        <v>990</v>
      </c>
      <c r="N56" s="58"/>
      <c r="O56" s="58"/>
      <c r="Q56" s="52"/>
      <c r="S56" s="52"/>
      <c r="V56" s="52"/>
      <c r="W56" s="2"/>
      <c r="X56" s="142">
        <f>X57</f>
        <v>990</v>
      </c>
      <c r="Z56" s="142">
        <f>Z57</f>
        <v>990</v>
      </c>
    </row>
    <row r="57" spans="2:26" s="60" customFormat="1" ht="43.5" customHeight="1">
      <c r="B57" s="105" t="s">
        <v>83</v>
      </c>
      <c r="C57" s="26"/>
      <c r="D57" s="27" t="s">
        <v>80</v>
      </c>
      <c r="E57" s="27" t="s">
        <v>31</v>
      </c>
      <c r="F57" s="27" t="s">
        <v>427</v>
      </c>
      <c r="G57" s="27" t="s">
        <v>84</v>
      </c>
      <c r="H57" s="28">
        <v>990</v>
      </c>
      <c r="N57" s="58"/>
      <c r="O57" s="58"/>
      <c r="Q57" s="52"/>
      <c r="S57" s="52"/>
      <c r="V57" s="52"/>
      <c r="W57" s="2"/>
      <c r="X57" s="142">
        <v>990</v>
      </c>
      <c r="Z57" s="142">
        <f t="shared" ref="Z57:Z59" si="14">X57+Y57</f>
        <v>990</v>
      </c>
    </row>
    <row r="58" spans="2:26" s="60" customFormat="1" ht="31.5">
      <c r="B58" s="3" t="s">
        <v>69</v>
      </c>
      <c r="C58" s="26"/>
      <c r="D58" s="27" t="s">
        <v>85</v>
      </c>
      <c r="E58" s="27" t="s">
        <v>31</v>
      </c>
      <c r="F58" s="27" t="s">
        <v>392</v>
      </c>
      <c r="G58" s="27" t="s">
        <v>35</v>
      </c>
      <c r="H58" s="28">
        <f>H59</f>
        <v>300</v>
      </c>
      <c r="N58" s="58"/>
      <c r="O58" s="58"/>
      <c r="Q58" s="52"/>
      <c r="S58" s="52"/>
      <c r="V58" s="52"/>
      <c r="W58" s="2"/>
      <c r="X58" s="142">
        <f>X59</f>
        <v>300</v>
      </c>
      <c r="Z58" s="142">
        <f>Z59</f>
        <v>300</v>
      </c>
    </row>
    <row r="59" spans="2:26" s="60" customFormat="1">
      <c r="B59" s="105" t="s">
        <v>86</v>
      </c>
      <c r="C59" s="26"/>
      <c r="D59" s="27" t="s">
        <v>80</v>
      </c>
      <c r="E59" s="27" t="s">
        <v>31</v>
      </c>
      <c r="F59" s="27" t="s">
        <v>392</v>
      </c>
      <c r="G59" s="27" t="s">
        <v>84</v>
      </c>
      <c r="H59" s="28">
        <v>300</v>
      </c>
      <c r="N59" s="58"/>
      <c r="O59" s="53"/>
      <c r="Q59" s="52"/>
      <c r="R59" s="78"/>
      <c r="S59" s="52"/>
      <c r="V59" s="52"/>
      <c r="W59" s="2"/>
      <c r="X59" s="142">
        <v>300</v>
      </c>
      <c r="Z59" s="142">
        <f t="shared" si="14"/>
        <v>300</v>
      </c>
    </row>
    <row r="60" spans="2:26" s="60" customFormat="1">
      <c r="B60" s="111" t="s">
        <v>87</v>
      </c>
      <c r="C60" s="26"/>
      <c r="D60" s="27" t="s">
        <v>80</v>
      </c>
      <c r="E60" s="27" t="s">
        <v>33</v>
      </c>
      <c r="F60" s="27"/>
      <c r="G60" s="27"/>
      <c r="H60" s="28"/>
      <c r="N60" s="58"/>
      <c r="O60" s="53"/>
      <c r="Q60" s="52"/>
      <c r="R60" s="78"/>
      <c r="S60" s="52"/>
      <c r="V60" s="52"/>
      <c r="W60" s="2"/>
      <c r="X60" s="142">
        <f>X61</f>
        <v>703.8</v>
      </c>
      <c r="Z60" s="142">
        <f>Z61</f>
        <v>703.8</v>
      </c>
    </row>
    <row r="61" spans="2:26" s="60" customFormat="1">
      <c r="B61" s="111" t="s">
        <v>212</v>
      </c>
      <c r="C61" s="26"/>
      <c r="D61" s="27" t="s">
        <v>80</v>
      </c>
      <c r="E61" s="27" t="s">
        <v>33</v>
      </c>
      <c r="F61" s="27" t="s">
        <v>213</v>
      </c>
      <c r="G61" s="27"/>
      <c r="H61" s="28"/>
      <c r="N61" s="58"/>
      <c r="O61" s="53"/>
      <c r="Q61" s="52"/>
      <c r="R61" s="78"/>
      <c r="S61" s="52"/>
      <c r="V61" s="52"/>
      <c r="W61" s="2"/>
      <c r="X61" s="142">
        <f>X62</f>
        <v>703.8</v>
      </c>
      <c r="Z61" s="142">
        <f>Z62</f>
        <v>703.8</v>
      </c>
    </row>
    <row r="62" spans="2:26" s="60" customFormat="1" ht="45.75" customHeight="1">
      <c r="B62" s="111" t="s">
        <v>501</v>
      </c>
      <c r="C62" s="26"/>
      <c r="D62" s="27" t="s">
        <v>80</v>
      </c>
      <c r="E62" s="27" t="s">
        <v>33</v>
      </c>
      <c r="F62" s="27" t="s">
        <v>502</v>
      </c>
      <c r="G62" s="27" t="s">
        <v>37</v>
      </c>
      <c r="H62" s="28"/>
      <c r="N62" s="58"/>
      <c r="O62" s="53"/>
      <c r="Q62" s="52"/>
      <c r="R62" s="78"/>
      <c r="S62" s="52"/>
      <c r="V62" s="52"/>
      <c r="W62" s="143">
        <v>703.8</v>
      </c>
      <c r="X62" s="142">
        <f>H62+W62</f>
        <v>703.8</v>
      </c>
      <c r="Z62" s="142">
        <f t="shared" ref="Z62" si="15">X62+Y62</f>
        <v>703.8</v>
      </c>
    </row>
    <row r="63" spans="2:26" s="60" customFormat="1" ht="30.75" customHeight="1">
      <c r="B63" s="3" t="s">
        <v>92</v>
      </c>
      <c r="C63" s="26"/>
      <c r="D63" s="27" t="s">
        <v>80</v>
      </c>
      <c r="E63" s="27" t="s">
        <v>80</v>
      </c>
      <c r="F63" s="27"/>
      <c r="G63" s="27"/>
      <c r="H63" s="28">
        <f t="shared" ref="H63:H64" si="16">H64</f>
        <v>579</v>
      </c>
      <c r="N63" s="58"/>
      <c r="O63" s="58"/>
      <c r="W63" s="2"/>
      <c r="X63" s="142">
        <f t="shared" ref="X63:Z64" si="17">X64</f>
        <v>1243</v>
      </c>
      <c r="Z63" s="142">
        <f t="shared" si="17"/>
        <v>1243</v>
      </c>
    </row>
    <row r="64" spans="2:26" s="60" customFormat="1" ht="61.5" customHeight="1">
      <c r="B64" s="3" t="s">
        <v>40</v>
      </c>
      <c r="C64" s="26"/>
      <c r="D64" s="27" t="s">
        <v>80</v>
      </c>
      <c r="E64" s="27" t="s">
        <v>80</v>
      </c>
      <c r="F64" s="27" t="s">
        <v>93</v>
      </c>
      <c r="G64" s="27" t="s">
        <v>35</v>
      </c>
      <c r="H64" s="28">
        <f t="shared" si="16"/>
        <v>579</v>
      </c>
      <c r="M64" s="50"/>
      <c r="N64" s="58"/>
      <c r="O64" s="53"/>
      <c r="Q64" s="50"/>
      <c r="S64" s="50"/>
      <c r="V64" s="50"/>
      <c r="W64" s="2"/>
      <c r="X64" s="142">
        <f t="shared" si="17"/>
        <v>1243</v>
      </c>
      <c r="Z64" s="142">
        <f t="shared" si="17"/>
        <v>1243</v>
      </c>
    </row>
    <row r="65" spans="2:26" s="60" customFormat="1" ht="31.5">
      <c r="B65" s="3" t="s">
        <v>94</v>
      </c>
      <c r="C65" s="26"/>
      <c r="D65" s="27" t="s">
        <v>80</v>
      </c>
      <c r="E65" s="27" t="s">
        <v>80</v>
      </c>
      <c r="F65" s="27" t="s">
        <v>95</v>
      </c>
      <c r="G65" s="27" t="s">
        <v>35</v>
      </c>
      <c r="H65" s="28">
        <f>H66+H68+H69</f>
        <v>579</v>
      </c>
      <c r="M65" s="52"/>
      <c r="N65" s="58"/>
      <c r="O65" s="53"/>
      <c r="Q65" s="52"/>
      <c r="S65" s="52"/>
      <c r="V65" s="52"/>
      <c r="W65" s="2"/>
      <c r="X65" s="142">
        <f>X66+X68+X69+X67</f>
        <v>1243</v>
      </c>
      <c r="Z65" s="142">
        <f>Z66+Z68+Z69+Z67</f>
        <v>1243</v>
      </c>
    </row>
    <row r="66" spans="2:26" s="60" customFormat="1" ht="31.5" customHeight="1">
      <c r="B66" s="3" t="s">
        <v>458</v>
      </c>
      <c r="C66" s="29"/>
      <c r="D66" s="27" t="s">
        <v>80</v>
      </c>
      <c r="E66" s="27" t="s">
        <v>80</v>
      </c>
      <c r="F66" s="27" t="s">
        <v>96</v>
      </c>
      <c r="G66" s="27" t="s">
        <v>97</v>
      </c>
      <c r="H66" s="28">
        <v>384</v>
      </c>
      <c r="M66" s="50"/>
      <c r="N66" s="58"/>
      <c r="O66" s="53"/>
      <c r="Q66" s="50"/>
      <c r="S66" s="50"/>
      <c r="V66" s="50"/>
      <c r="W66" s="2"/>
      <c r="X66" s="142">
        <v>384</v>
      </c>
      <c r="Z66" s="142">
        <f t="shared" ref="Z66:Z69" si="18">X66+Y66</f>
        <v>384</v>
      </c>
    </row>
    <row r="67" spans="2:26" s="60" customFormat="1" ht="45" customHeight="1">
      <c r="B67" s="3" t="s">
        <v>499</v>
      </c>
      <c r="C67" s="29"/>
      <c r="D67" s="27" t="s">
        <v>80</v>
      </c>
      <c r="E67" s="27" t="s">
        <v>80</v>
      </c>
      <c r="F67" s="27" t="s">
        <v>96</v>
      </c>
      <c r="G67" s="27" t="s">
        <v>97</v>
      </c>
      <c r="H67" s="28"/>
      <c r="M67" s="50"/>
      <c r="N67" s="58"/>
      <c r="O67" s="53"/>
      <c r="Q67" s="50"/>
      <c r="S67" s="50"/>
      <c r="V67" s="50"/>
      <c r="W67" s="143">
        <v>664</v>
      </c>
      <c r="X67" s="142">
        <f>H67+W67</f>
        <v>664</v>
      </c>
      <c r="Z67" s="142">
        <f t="shared" si="18"/>
        <v>664</v>
      </c>
    </row>
    <row r="68" spans="2:26" s="60" customFormat="1" ht="45" customHeight="1">
      <c r="B68" s="3" t="s">
        <v>457</v>
      </c>
      <c r="C68" s="29"/>
      <c r="D68" s="27" t="s">
        <v>80</v>
      </c>
      <c r="E68" s="27" t="s">
        <v>80</v>
      </c>
      <c r="F68" s="27" t="s">
        <v>96</v>
      </c>
      <c r="G68" s="27" t="s">
        <v>97</v>
      </c>
      <c r="H68" s="57">
        <v>45</v>
      </c>
      <c r="I68" s="79"/>
      <c r="J68" s="79"/>
      <c r="K68" s="79"/>
      <c r="L68" s="79"/>
      <c r="M68" s="95"/>
      <c r="N68" s="79"/>
      <c r="O68" s="95"/>
      <c r="P68" s="79"/>
      <c r="Q68" s="95"/>
      <c r="R68" s="79"/>
      <c r="S68" s="95"/>
      <c r="T68" s="79"/>
      <c r="U68" s="79"/>
      <c r="V68" s="95"/>
      <c r="W68" s="131"/>
      <c r="X68" s="150">
        <v>45</v>
      </c>
      <c r="Z68" s="142">
        <f t="shared" si="18"/>
        <v>45</v>
      </c>
    </row>
    <row r="69" spans="2:26" s="60" customFormat="1" ht="43.5" customHeight="1">
      <c r="B69" s="3" t="s">
        <v>459</v>
      </c>
      <c r="C69" s="29"/>
      <c r="D69" s="27" t="s">
        <v>80</v>
      </c>
      <c r="E69" s="27" t="s">
        <v>80</v>
      </c>
      <c r="F69" s="27" t="s">
        <v>96</v>
      </c>
      <c r="G69" s="27" t="s">
        <v>97</v>
      </c>
      <c r="H69" s="57">
        <v>150</v>
      </c>
      <c r="I69" s="79"/>
      <c r="J69" s="79"/>
      <c r="K69" s="79"/>
      <c r="L69" s="79"/>
      <c r="M69" s="95"/>
      <c r="N69" s="79"/>
      <c r="O69" s="95"/>
      <c r="P69" s="79"/>
      <c r="Q69" s="95"/>
      <c r="R69" s="79"/>
      <c r="S69" s="95"/>
      <c r="T69" s="79"/>
      <c r="U69" s="79"/>
      <c r="V69" s="95"/>
      <c r="W69" s="131"/>
      <c r="X69" s="150">
        <v>150</v>
      </c>
      <c r="Z69" s="142">
        <f t="shared" si="18"/>
        <v>150</v>
      </c>
    </row>
    <row r="70" spans="2:26" s="60" customFormat="1">
      <c r="B70" s="137" t="s">
        <v>98</v>
      </c>
      <c r="C70" s="49"/>
      <c r="D70" s="27" t="s">
        <v>99</v>
      </c>
      <c r="E70" s="27"/>
      <c r="F70" s="27"/>
      <c r="G70" s="27"/>
      <c r="H70" s="28">
        <f>H71+H74</f>
        <v>1300</v>
      </c>
      <c r="M70" s="50"/>
      <c r="N70" s="58"/>
      <c r="O70" s="53"/>
      <c r="Q70" s="50"/>
      <c r="S70" s="50"/>
      <c r="V70" s="50"/>
      <c r="W70" s="2"/>
      <c r="X70" s="142">
        <f>X71+X74</f>
        <v>1300</v>
      </c>
      <c r="Z70" s="142">
        <f>Z71+Z74</f>
        <v>1300</v>
      </c>
    </row>
    <row r="71" spans="2:26" s="60" customFormat="1">
      <c r="B71" s="4" t="s">
        <v>104</v>
      </c>
      <c r="C71" s="26"/>
      <c r="D71" s="27" t="s">
        <v>99</v>
      </c>
      <c r="E71" s="27" t="s">
        <v>99</v>
      </c>
      <c r="F71" s="27"/>
      <c r="G71" s="27"/>
      <c r="H71" s="28">
        <f t="shared" ref="H71:H72" si="19">H72</f>
        <v>800</v>
      </c>
      <c r="M71" s="50"/>
      <c r="N71" s="58"/>
      <c r="O71" s="53"/>
      <c r="Q71" s="50"/>
      <c r="S71" s="50"/>
      <c r="V71" s="50"/>
      <c r="W71" s="2"/>
      <c r="X71" s="142">
        <f t="shared" ref="X71:Z72" si="20">X72</f>
        <v>800</v>
      </c>
      <c r="Z71" s="142">
        <f t="shared" si="20"/>
        <v>800</v>
      </c>
    </row>
    <row r="72" spans="2:26" s="60" customFormat="1" ht="15.75" customHeight="1">
      <c r="B72" s="3" t="s">
        <v>105</v>
      </c>
      <c r="C72" s="29"/>
      <c r="D72" s="27" t="s">
        <v>101</v>
      </c>
      <c r="E72" s="27" t="s">
        <v>99</v>
      </c>
      <c r="F72" s="27" t="s">
        <v>106</v>
      </c>
      <c r="G72" s="27" t="s">
        <v>35</v>
      </c>
      <c r="H72" s="28">
        <f t="shared" si="19"/>
        <v>800</v>
      </c>
      <c r="M72" s="52"/>
      <c r="N72" s="58"/>
      <c r="O72" s="53"/>
      <c r="Q72" s="52"/>
      <c r="S72" s="52"/>
      <c r="V72" s="52"/>
      <c r="W72" s="2"/>
      <c r="X72" s="142">
        <f t="shared" si="20"/>
        <v>800</v>
      </c>
      <c r="Z72" s="142">
        <f t="shared" si="20"/>
        <v>800</v>
      </c>
    </row>
    <row r="73" spans="2:26" s="60" customFormat="1" ht="31.5">
      <c r="B73" s="3" t="s">
        <v>36</v>
      </c>
      <c r="C73" s="26"/>
      <c r="D73" s="27" t="s">
        <v>99</v>
      </c>
      <c r="E73" s="27" t="s">
        <v>99</v>
      </c>
      <c r="F73" s="27" t="s">
        <v>106</v>
      </c>
      <c r="G73" s="27" t="s">
        <v>37</v>
      </c>
      <c r="H73" s="28">
        <v>800</v>
      </c>
      <c r="N73" s="58"/>
      <c r="O73" s="58"/>
      <c r="W73" s="2"/>
      <c r="X73" s="142">
        <v>800</v>
      </c>
      <c r="Z73" s="142">
        <f t="shared" ref="Z73" si="21">X73+Y73</f>
        <v>800</v>
      </c>
    </row>
    <row r="74" spans="2:26" s="60" customFormat="1">
      <c r="B74" s="4" t="s">
        <v>108</v>
      </c>
      <c r="C74" s="26"/>
      <c r="D74" s="27" t="s">
        <v>99</v>
      </c>
      <c r="E74" s="27" t="s">
        <v>109</v>
      </c>
      <c r="F74" s="27"/>
      <c r="G74" s="27"/>
      <c r="H74" s="28">
        <f t="shared" ref="H74:H75" si="22">H75</f>
        <v>500</v>
      </c>
      <c r="N74" s="58"/>
      <c r="O74" s="58"/>
      <c r="W74" s="2"/>
      <c r="X74" s="142">
        <f t="shared" ref="X74:Z75" si="23">X75</f>
        <v>500</v>
      </c>
      <c r="Z74" s="142">
        <f t="shared" si="23"/>
        <v>500</v>
      </c>
    </row>
    <row r="75" spans="2:26" s="60" customFormat="1" ht="18" customHeight="1">
      <c r="B75" s="3" t="s">
        <v>105</v>
      </c>
      <c r="C75" s="26"/>
      <c r="D75" s="27" t="s">
        <v>99</v>
      </c>
      <c r="E75" s="27" t="s">
        <v>109</v>
      </c>
      <c r="F75" s="27" t="s">
        <v>110</v>
      </c>
      <c r="G75" s="27" t="s">
        <v>35</v>
      </c>
      <c r="H75" s="28">
        <f t="shared" si="22"/>
        <v>500</v>
      </c>
      <c r="N75" s="58"/>
      <c r="O75" s="58"/>
      <c r="W75" s="2"/>
      <c r="X75" s="142">
        <f t="shared" si="23"/>
        <v>500</v>
      </c>
      <c r="Z75" s="142">
        <f t="shared" si="23"/>
        <v>500</v>
      </c>
    </row>
    <row r="76" spans="2:26" s="60" customFormat="1" ht="31.5">
      <c r="B76" s="3" t="s">
        <v>36</v>
      </c>
      <c r="C76" s="26"/>
      <c r="D76" s="27" t="s">
        <v>99</v>
      </c>
      <c r="E76" s="27" t="s">
        <v>109</v>
      </c>
      <c r="F76" s="27" t="s">
        <v>110</v>
      </c>
      <c r="G76" s="27" t="s">
        <v>37</v>
      </c>
      <c r="H76" s="28">
        <v>500</v>
      </c>
      <c r="N76" s="58"/>
      <c r="O76" s="58"/>
      <c r="W76" s="2"/>
      <c r="X76" s="142">
        <v>500</v>
      </c>
      <c r="Z76" s="142">
        <f t="shared" ref="Z76" si="24">X76+Y76</f>
        <v>500</v>
      </c>
    </row>
    <row r="77" spans="2:26" s="60" customFormat="1">
      <c r="B77" s="137" t="s">
        <v>111</v>
      </c>
      <c r="C77" s="49"/>
      <c r="D77" s="27" t="s">
        <v>75</v>
      </c>
      <c r="E77" s="27" t="s">
        <v>31</v>
      </c>
      <c r="F77" s="27"/>
      <c r="G77" s="27"/>
      <c r="H77" s="28">
        <f t="shared" ref="H77:H78" si="25">H78</f>
        <v>3000</v>
      </c>
      <c r="N77" s="58"/>
      <c r="O77" s="58"/>
      <c r="W77" s="2"/>
      <c r="X77" s="142">
        <f t="shared" ref="X77:Z78" si="26">X78</f>
        <v>2000</v>
      </c>
      <c r="Z77" s="142">
        <f t="shared" si="26"/>
        <v>2000</v>
      </c>
    </row>
    <row r="78" spans="2:26" s="60" customFormat="1" ht="29.25" customHeight="1">
      <c r="B78" s="3" t="s">
        <v>112</v>
      </c>
      <c r="C78" s="26"/>
      <c r="D78" s="27" t="s">
        <v>75</v>
      </c>
      <c r="E78" s="27" t="s">
        <v>31</v>
      </c>
      <c r="F78" s="27" t="s">
        <v>113</v>
      </c>
      <c r="G78" s="27" t="s">
        <v>35</v>
      </c>
      <c r="H78" s="28">
        <f t="shared" si="25"/>
        <v>3000</v>
      </c>
      <c r="N78" s="58"/>
      <c r="O78" s="58"/>
      <c r="W78" s="2"/>
      <c r="X78" s="142">
        <f t="shared" si="26"/>
        <v>2000</v>
      </c>
      <c r="Z78" s="142">
        <f t="shared" si="26"/>
        <v>2000</v>
      </c>
    </row>
    <row r="79" spans="2:26" s="60" customFormat="1">
      <c r="B79" s="3" t="s">
        <v>54</v>
      </c>
      <c r="C79" s="29"/>
      <c r="D79" s="27" t="s">
        <v>75</v>
      </c>
      <c r="E79" s="27" t="s">
        <v>31</v>
      </c>
      <c r="F79" s="27" t="s">
        <v>113</v>
      </c>
      <c r="G79" s="27" t="s">
        <v>55</v>
      </c>
      <c r="H79" s="28">
        <v>3000</v>
      </c>
      <c r="M79" s="50"/>
      <c r="N79" s="58"/>
      <c r="O79" s="53"/>
      <c r="Q79" s="53"/>
      <c r="S79" s="53"/>
      <c r="V79" s="53"/>
      <c r="W79" s="2">
        <v>-1000</v>
      </c>
      <c r="X79" s="142">
        <f>H79+W79</f>
        <v>2000</v>
      </c>
      <c r="Z79" s="142">
        <f t="shared" ref="Z79" si="27">X79+Y79</f>
        <v>2000</v>
      </c>
    </row>
    <row r="80" spans="2:26" s="60" customFormat="1">
      <c r="B80" s="137" t="s">
        <v>114</v>
      </c>
      <c r="C80" s="26"/>
      <c r="D80" s="27" t="s">
        <v>252</v>
      </c>
      <c r="E80" s="27" t="s">
        <v>32</v>
      </c>
      <c r="F80" s="27"/>
      <c r="G80" s="27"/>
      <c r="H80" s="28">
        <f t="shared" ref="H80:H81" si="28">H81</f>
        <v>1200</v>
      </c>
      <c r="M80" s="50"/>
      <c r="N80" s="58"/>
      <c r="O80" s="53"/>
      <c r="Q80" s="53"/>
      <c r="S80" s="53"/>
      <c r="V80" s="53"/>
      <c r="W80" s="2"/>
      <c r="X80" s="142">
        <f t="shared" ref="X80:Z81" si="29">X81</f>
        <v>1500</v>
      </c>
      <c r="Z80" s="142">
        <f t="shared" si="29"/>
        <v>1500</v>
      </c>
    </row>
    <row r="81" spans="2:26" s="60" customFormat="1">
      <c r="B81" s="3" t="s">
        <v>483</v>
      </c>
      <c r="C81" s="26"/>
      <c r="D81" s="27" t="s">
        <v>252</v>
      </c>
      <c r="E81" s="27" t="s">
        <v>31</v>
      </c>
      <c r="F81" s="27" t="s">
        <v>116</v>
      </c>
      <c r="G81" s="27" t="s">
        <v>35</v>
      </c>
      <c r="H81" s="28">
        <f t="shared" si="28"/>
        <v>1200</v>
      </c>
      <c r="M81" s="50"/>
      <c r="N81" s="58"/>
      <c r="O81" s="53"/>
      <c r="Q81" s="53"/>
      <c r="S81" s="53"/>
      <c r="V81" s="53"/>
      <c r="W81" s="2"/>
      <c r="X81" s="142">
        <f t="shared" si="29"/>
        <v>1500</v>
      </c>
      <c r="Z81" s="142">
        <f t="shared" si="29"/>
        <v>1500</v>
      </c>
    </row>
    <row r="82" spans="2:26" s="60" customFormat="1" ht="31.5">
      <c r="B82" s="3" t="s">
        <v>115</v>
      </c>
      <c r="C82" s="29"/>
      <c r="D82" s="27" t="s">
        <v>252</v>
      </c>
      <c r="E82" s="27" t="s">
        <v>31</v>
      </c>
      <c r="F82" s="27" t="s">
        <v>116</v>
      </c>
      <c r="G82" s="27" t="s">
        <v>37</v>
      </c>
      <c r="H82" s="28">
        <v>1200</v>
      </c>
      <c r="M82" s="52"/>
      <c r="N82" s="58"/>
      <c r="O82" s="53"/>
      <c r="Q82" s="52"/>
      <c r="S82" s="52"/>
      <c r="V82" s="52"/>
      <c r="W82" s="134">
        <v>300</v>
      </c>
      <c r="X82" s="142">
        <f>H82+W82</f>
        <v>1500</v>
      </c>
      <c r="Z82" s="142">
        <f t="shared" ref="Z82" si="30">X82+Y82</f>
        <v>1500</v>
      </c>
    </row>
    <row r="83" spans="2:26" s="60" customFormat="1">
      <c r="B83" s="137" t="s">
        <v>119</v>
      </c>
      <c r="C83" s="26"/>
      <c r="D83" s="27" t="s">
        <v>120</v>
      </c>
      <c r="E83" s="27"/>
      <c r="F83" s="27"/>
      <c r="G83" s="27"/>
      <c r="H83" s="28">
        <f>H84+H90</f>
        <v>4023.3</v>
      </c>
      <c r="M83" s="52"/>
      <c r="N83" s="58"/>
      <c r="O83" s="53"/>
      <c r="Q83" s="52"/>
      <c r="S83" s="52"/>
      <c r="V83" s="52"/>
      <c r="W83" s="2"/>
      <c r="X83" s="142">
        <f>X84+X90</f>
        <v>4023.3</v>
      </c>
      <c r="Z83" s="142">
        <f>Z84+Z90</f>
        <v>4193.32</v>
      </c>
    </row>
    <row r="84" spans="2:26" s="60" customFormat="1">
      <c r="B84" s="4" t="s">
        <v>121</v>
      </c>
      <c r="C84" s="26"/>
      <c r="D84" s="27" t="s">
        <v>120</v>
      </c>
      <c r="E84" s="27" t="s">
        <v>39</v>
      </c>
      <c r="F84" s="27"/>
      <c r="G84" s="27"/>
      <c r="H84" s="28">
        <f>H85+H86</f>
        <v>590.29999999999995</v>
      </c>
      <c r="M84" s="52"/>
      <c r="N84" s="58"/>
      <c r="O84" s="53"/>
      <c r="Q84" s="52"/>
      <c r="S84" s="52"/>
      <c r="V84" s="52"/>
      <c r="W84" s="2"/>
      <c r="X84" s="142">
        <f>X85+X86</f>
        <v>590.29999999999995</v>
      </c>
      <c r="Z84" s="142">
        <f>Z85+Z86</f>
        <v>760.3</v>
      </c>
    </row>
    <row r="85" spans="2:26" s="60" customFormat="1">
      <c r="B85" s="3" t="s">
        <v>122</v>
      </c>
      <c r="C85" s="26"/>
      <c r="D85" s="27" t="s">
        <v>123</v>
      </c>
      <c r="E85" s="27" t="s">
        <v>39</v>
      </c>
      <c r="F85" s="27" t="s">
        <v>124</v>
      </c>
      <c r="G85" s="27" t="s">
        <v>125</v>
      </c>
      <c r="H85" s="28">
        <v>100</v>
      </c>
      <c r="M85" s="52"/>
      <c r="N85" s="58"/>
      <c r="O85" s="53"/>
      <c r="Q85" s="52"/>
      <c r="S85" s="52"/>
      <c r="V85" s="52"/>
      <c r="W85" s="2"/>
      <c r="X85" s="142">
        <v>100</v>
      </c>
      <c r="Y85" s="60">
        <v>-100</v>
      </c>
      <c r="Z85" s="142">
        <f t="shared" ref="Z85" si="31">X85+Y85</f>
        <v>0</v>
      </c>
    </row>
    <row r="86" spans="2:26" s="60" customFormat="1" ht="31.5">
      <c r="B86" s="3" t="s">
        <v>126</v>
      </c>
      <c r="C86" s="26"/>
      <c r="D86" s="27" t="s">
        <v>120</v>
      </c>
      <c r="E86" s="27" t="s">
        <v>39</v>
      </c>
      <c r="F86" s="27" t="s">
        <v>127</v>
      </c>
      <c r="G86" s="27" t="s">
        <v>35</v>
      </c>
      <c r="H86" s="28">
        <f t="shared" ref="H86:H87" si="32">H87</f>
        <v>490.3</v>
      </c>
      <c r="M86" s="50"/>
      <c r="N86" s="58"/>
      <c r="O86" s="53"/>
      <c r="Q86" s="50"/>
      <c r="S86" s="50"/>
      <c r="V86" s="50"/>
      <c r="W86" s="2"/>
      <c r="X86" s="142">
        <f t="shared" ref="X86:Z86" si="33">X87</f>
        <v>490.3</v>
      </c>
      <c r="Z86" s="142">
        <f t="shared" si="33"/>
        <v>760.3</v>
      </c>
    </row>
    <row r="87" spans="2:26" s="60" customFormat="1" ht="16.5" customHeight="1">
      <c r="B87" s="3" t="s">
        <v>128</v>
      </c>
      <c r="C87" s="26"/>
      <c r="D87" s="27" t="s">
        <v>120</v>
      </c>
      <c r="E87" s="27" t="s">
        <v>39</v>
      </c>
      <c r="F87" s="27" t="s">
        <v>129</v>
      </c>
      <c r="G87" s="27" t="s">
        <v>35</v>
      </c>
      <c r="H87" s="28">
        <f t="shared" si="32"/>
        <v>490.3</v>
      </c>
      <c r="M87" s="50"/>
      <c r="N87" s="58"/>
      <c r="O87" s="53"/>
      <c r="Q87" s="50"/>
      <c r="S87" s="50"/>
      <c r="V87" s="50"/>
      <c r="W87" s="2"/>
      <c r="X87" s="142">
        <f>X88+X89</f>
        <v>490.3</v>
      </c>
      <c r="Z87" s="142">
        <f>Z88+Z89</f>
        <v>760.3</v>
      </c>
    </row>
    <row r="88" spans="2:26" s="60" customFormat="1">
      <c r="B88" s="4" t="s">
        <v>130</v>
      </c>
      <c r="C88" s="26"/>
      <c r="D88" s="27" t="s">
        <v>120</v>
      </c>
      <c r="E88" s="27" t="s">
        <v>39</v>
      </c>
      <c r="F88" s="27" t="s">
        <v>129</v>
      </c>
      <c r="G88" s="27" t="s">
        <v>55</v>
      </c>
      <c r="H88" s="28">
        <v>490.3</v>
      </c>
      <c r="M88" s="50"/>
      <c r="N88" s="58"/>
      <c r="O88" s="53"/>
      <c r="Q88" s="50"/>
      <c r="S88" s="50"/>
      <c r="V88" s="50"/>
      <c r="W88" s="2"/>
      <c r="X88" s="142">
        <v>490.3</v>
      </c>
      <c r="Y88" s="60">
        <v>100</v>
      </c>
      <c r="Z88" s="142">
        <f t="shared" ref="Z88:Z89" si="34">X88+Y88</f>
        <v>590.29999999999995</v>
      </c>
    </row>
    <row r="89" spans="2:26" s="60" customFormat="1">
      <c r="B89" s="4" t="s">
        <v>508</v>
      </c>
      <c r="C89" s="26"/>
      <c r="D89" s="27" t="s">
        <v>120</v>
      </c>
      <c r="E89" s="27" t="s">
        <v>39</v>
      </c>
      <c r="F89" s="27" t="s">
        <v>129</v>
      </c>
      <c r="G89" s="27" t="s">
        <v>55</v>
      </c>
      <c r="H89" s="28"/>
      <c r="M89" s="50"/>
      <c r="N89" s="58"/>
      <c r="O89" s="53"/>
      <c r="Q89" s="50"/>
      <c r="S89" s="50"/>
      <c r="V89" s="50"/>
      <c r="W89" s="2"/>
      <c r="X89" s="142"/>
      <c r="Y89" s="60">
        <v>170</v>
      </c>
      <c r="Z89" s="142">
        <f t="shared" si="34"/>
        <v>170</v>
      </c>
    </row>
    <row r="90" spans="2:26" s="60" customFormat="1">
      <c r="B90" s="4" t="s">
        <v>131</v>
      </c>
      <c r="C90" s="26"/>
      <c r="D90" s="27" t="s">
        <v>120</v>
      </c>
      <c r="E90" s="27" t="s">
        <v>45</v>
      </c>
      <c r="F90" s="27"/>
      <c r="G90" s="27"/>
      <c r="H90" s="28">
        <f>H91</f>
        <v>3433</v>
      </c>
      <c r="M90" s="50"/>
      <c r="N90" s="58"/>
      <c r="O90" s="53"/>
      <c r="Q90" s="50"/>
      <c r="S90" s="50"/>
      <c r="V90" s="50"/>
      <c r="W90" s="2"/>
      <c r="X90" s="142">
        <f>X91</f>
        <v>3433</v>
      </c>
      <c r="Z90" s="142">
        <f>Z91</f>
        <v>3433.02</v>
      </c>
    </row>
    <row r="91" spans="2:26" s="60" customFormat="1" ht="47.25">
      <c r="B91" s="3" t="s">
        <v>132</v>
      </c>
      <c r="C91" s="26"/>
      <c r="D91" s="27" t="s">
        <v>120</v>
      </c>
      <c r="E91" s="27" t="s">
        <v>45</v>
      </c>
      <c r="F91" s="27" t="s">
        <v>133</v>
      </c>
      <c r="G91" s="27" t="s">
        <v>35</v>
      </c>
      <c r="H91" s="28">
        <f>H92+H94+H96</f>
        <v>3433</v>
      </c>
      <c r="M91" s="50"/>
      <c r="N91" s="58"/>
      <c r="O91" s="53"/>
      <c r="Q91" s="50"/>
      <c r="S91" s="52"/>
      <c r="V91" s="52"/>
      <c r="W91" s="2"/>
      <c r="X91" s="142">
        <f>X92+X94+X96</f>
        <v>3433</v>
      </c>
      <c r="Z91" s="142">
        <f>Z92+Z94+Z96</f>
        <v>3433.02</v>
      </c>
    </row>
    <row r="92" spans="2:26" s="60" customFormat="1">
      <c r="B92" s="4" t="s">
        <v>134</v>
      </c>
      <c r="C92" s="26"/>
      <c r="D92" s="27" t="s">
        <v>120</v>
      </c>
      <c r="E92" s="27" t="s">
        <v>45</v>
      </c>
      <c r="F92" s="27" t="s">
        <v>135</v>
      </c>
      <c r="G92" s="27" t="s">
        <v>35</v>
      </c>
      <c r="H92" s="28">
        <f>H93</f>
        <v>636</v>
      </c>
      <c r="M92" s="50"/>
      <c r="N92" s="58"/>
      <c r="O92" s="53"/>
      <c r="Q92" s="50"/>
      <c r="S92" s="50"/>
      <c r="V92" s="50"/>
      <c r="W92" s="2"/>
      <c r="X92" s="142">
        <f>X93</f>
        <v>636</v>
      </c>
      <c r="Z92" s="142">
        <f>Z93</f>
        <v>636</v>
      </c>
    </row>
    <row r="93" spans="2:26" s="60" customFormat="1" ht="31.5">
      <c r="B93" s="3" t="s">
        <v>36</v>
      </c>
      <c r="C93" s="26"/>
      <c r="D93" s="27" t="s">
        <v>120</v>
      </c>
      <c r="E93" s="27" t="s">
        <v>45</v>
      </c>
      <c r="F93" s="27" t="s">
        <v>135</v>
      </c>
      <c r="G93" s="27" t="s">
        <v>37</v>
      </c>
      <c r="H93" s="28">
        <v>636</v>
      </c>
      <c r="M93" s="50"/>
      <c r="N93" s="58"/>
      <c r="O93" s="53"/>
      <c r="Q93" s="50"/>
      <c r="S93" s="50"/>
      <c r="V93" s="50"/>
      <c r="W93" s="2"/>
      <c r="X93" s="142">
        <v>636</v>
      </c>
      <c r="Z93" s="142">
        <f t="shared" ref="Z93:Z95" si="35">X93+Y93</f>
        <v>636</v>
      </c>
    </row>
    <row r="94" spans="2:26" s="60" customFormat="1" ht="31.5">
      <c r="B94" s="3" t="s">
        <v>136</v>
      </c>
      <c r="C94" s="26"/>
      <c r="D94" s="27" t="s">
        <v>120</v>
      </c>
      <c r="E94" s="27" t="s">
        <v>45</v>
      </c>
      <c r="F94" s="27" t="s">
        <v>137</v>
      </c>
      <c r="G94" s="27" t="s">
        <v>35</v>
      </c>
      <c r="H94" s="28">
        <f>H95</f>
        <v>550</v>
      </c>
      <c r="M94" s="52"/>
      <c r="N94" s="58"/>
      <c r="O94" s="53"/>
      <c r="Q94" s="52"/>
      <c r="S94" s="52"/>
      <c r="V94" s="52"/>
      <c r="W94" s="2"/>
      <c r="X94" s="142">
        <f>X95</f>
        <v>550</v>
      </c>
      <c r="Z94" s="142">
        <f>Z95</f>
        <v>550</v>
      </c>
    </row>
    <row r="95" spans="2:26" s="60" customFormat="1">
      <c r="B95" s="3" t="s">
        <v>122</v>
      </c>
      <c r="C95" s="26"/>
      <c r="D95" s="27" t="s">
        <v>120</v>
      </c>
      <c r="E95" s="27" t="s">
        <v>45</v>
      </c>
      <c r="F95" s="27" t="s">
        <v>137</v>
      </c>
      <c r="G95" s="27" t="s">
        <v>125</v>
      </c>
      <c r="H95" s="28">
        <v>550</v>
      </c>
      <c r="M95" s="50"/>
      <c r="N95" s="58"/>
      <c r="O95" s="53"/>
      <c r="Q95" s="50"/>
      <c r="S95" s="50"/>
      <c r="V95" s="50"/>
      <c r="W95" s="2"/>
      <c r="X95" s="142">
        <v>550</v>
      </c>
      <c r="Z95" s="142">
        <f t="shared" si="35"/>
        <v>550</v>
      </c>
    </row>
    <row r="96" spans="2:26" s="60" customFormat="1" ht="31.5">
      <c r="B96" s="3" t="s">
        <v>138</v>
      </c>
      <c r="C96" s="26"/>
      <c r="D96" s="27" t="s">
        <v>120</v>
      </c>
      <c r="E96" s="27" t="s">
        <v>45</v>
      </c>
      <c r="F96" s="27" t="s">
        <v>139</v>
      </c>
      <c r="G96" s="27" t="s">
        <v>35</v>
      </c>
      <c r="H96" s="28">
        <f>H97</f>
        <v>2247</v>
      </c>
      <c r="M96" s="50"/>
      <c r="N96" s="58"/>
      <c r="O96" s="53"/>
      <c r="Q96" s="53"/>
      <c r="S96" s="53"/>
      <c r="V96" s="53"/>
      <c r="W96" s="2"/>
      <c r="X96" s="142">
        <f>X97</f>
        <v>2247</v>
      </c>
      <c r="Z96" s="142">
        <f>Z97</f>
        <v>2247.02</v>
      </c>
    </row>
    <row r="97" spans="2:26" s="60" customFormat="1">
      <c r="B97" s="3" t="s">
        <v>122</v>
      </c>
      <c r="C97" s="26"/>
      <c r="D97" s="27" t="s">
        <v>120</v>
      </c>
      <c r="E97" s="27" t="s">
        <v>45</v>
      </c>
      <c r="F97" s="27" t="s">
        <v>139</v>
      </c>
      <c r="G97" s="27" t="s">
        <v>125</v>
      </c>
      <c r="H97" s="28">
        <v>2247</v>
      </c>
      <c r="M97" s="50"/>
      <c r="N97" s="58"/>
      <c r="O97" s="53"/>
      <c r="Q97" s="52"/>
      <c r="S97" s="50"/>
      <c r="V97" s="50"/>
      <c r="W97" s="2"/>
      <c r="X97" s="142">
        <v>2247</v>
      </c>
      <c r="Y97" s="60">
        <v>0.02</v>
      </c>
      <c r="Z97" s="142">
        <f>X97+Y97</f>
        <v>2247.02</v>
      </c>
    </row>
    <row r="98" spans="2:26" s="60" customFormat="1" ht="31.5">
      <c r="B98" s="35" t="s">
        <v>401</v>
      </c>
      <c r="C98" s="23">
        <v>380</v>
      </c>
      <c r="D98" s="27"/>
      <c r="E98" s="27"/>
      <c r="F98" s="27"/>
      <c r="G98" s="27"/>
      <c r="H98" s="28">
        <f>H99</f>
        <v>3316.4</v>
      </c>
      <c r="M98" s="52"/>
      <c r="N98" s="58"/>
      <c r="O98" s="53"/>
      <c r="P98" s="79"/>
      <c r="Q98" s="52"/>
      <c r="S98" s="52"/>
      <c r="V98" s="52"/>
      <c r="W98" s="2"/>
      <c r="X98" s="142">
        <f>X99</f>
        <v>3316.4</v>
      </c>
      <c r="Z98" s="142">
        <f>Z99</f>
        <v>3316.4</v>
      </c>
    </row>
    <row r="99" spans="2:26" s="60" customFormat="1" ht="63" customHeight="1">
      <c r="B99" s="3" t="s">
        <v>38</v>
      </c>
      <c r="C99" s="26"/>
      <c r="D99" s="27" t="s">
        <v>31</v>
      </c>
      <c r="E99" s="27" t="s">
        <v>39</v>
      </c>
      <c r="F99" s="27"/>
      <c r="G99" s="27"/>
      <c r="H99" s="28">
        <f>H100+H103</f>
        <v>3316.4</v>
      </c>
      <c r="M99" s="52"/>
      <c r="N99" s="58"/>
      <c r="O99" s="53"/>
      <c r="Q99" s="53"/>
      <c r="S99" s="53"/>
      <c r="V99" s="53"/>
      <c r="W99" s="2"/>
      <c r="X99" s="142">
        <f>X100+X103</f>
        <v>3316.4</v>
      </c>
      <c r="Z99" s="142">
        <f>Z100+Z103</f>
        <v>3316.4</v>
      </c>
    </row>
    <row r="100" spans="2:26" s="60" customFormat="1" ht="63.75" customHeight="1">
      <c r="B100" s="3" t="s">
        <v>494</v>
      </c>
      <c r="C100" s="26"/>
      <c r="D100" s="27" t="s">
        <v>31</v>
      </c>
      <c r="E100" s="27" t="s">
        <v>39</v>
      </c>
      <c r="F100" s="27" t="s">
        <v>93</v>
      </c>
      <c r="G100" s="27" t="s">
        <v>35</v>
      </c>
      <c r="H100" s="28">
        <f>H101</f>
        <v>1873</v>
      </c>
      <c r="M100" s="52"/>
      <c r="N100" s="58"/>
      <c r="O100" s="53"/>
      <c r="Q100" s="52"/>
      <c r="R100" s="80"/>
      <c r="S100" s="52"/>
      <c r="V100" s="52"/>
      <c r="W100" s="2"/>
      <c r="X100" s="142">
        <f>X101</f>
        <v>1873</v>
      </c>
      <c r="Z100" s="142">
        <f>Z101</f>
        <v>1873</v>
      </c>
    </row>
    <row r="101" spans="2:26" s="60" customFormat="1">
      <c r="B101" s="3" t="s">
        <v>42</v>
      </c>
      <c r="C101" s="26"/>
      <c r="D101" s="27" t="s">
        <v>31</v>
      </c>
      <c r="E101" s="27" t="s">
        <v>39</v>
      </c>
      <c r="F101" s="27" t="s">
        <v>241</v>
      </c>
      <c r="G101" s="27" t="s">
        <v>35</v>
      </c>
      <c r="H101" s="28">
        <f>H102</f>
        <v>1873</v>
      </c>
      <c r="M101" s="50"/>
      <c r="N101" s="58"/>
      <c r="O101" s="53"/>
      <c r="Q101" s="53"/>
      <c r="R101" s="80"/>
      <c r="S101" s="53"/>
      <c r="V101" s="53"/>
      <c r="W101" s="2"/>
      <c r="X101" s="142">
        <f>X102</f>
        <v>1873</v>
      </c>
      <c r="Z101" s="142">
        <f>Z102</f>
        <v>1873</v>
      </c>
    </row>
    <row r="102" spans="2:26" s="60" customFormat="1" ht="31.5">
      <c r="B102" s="3" t="s">
        <v>36</v>
      </c>
      <c r="C102" s="26"/>
      <c r="D102" s="27" t="s">
        <v>31</v>
      </c>
      <c r="E102" s="27" t="s">
        <v>39</v>
      </c>
      <c r="F102" s="27" t="s">
        <v>241</v>
      </c>
      <c r="G102" s="27">
        <v>500</v>
      </c>
      <c r="H102" s="28">
        <v>1873</v>
      </c>
      <c r="M102" s="50"/>
      <c r="N102" s="58"/>
      <c r="O102" s="53"/>
      <c r="Q102" s="53"/>
      <c r="R102" s="80"/>
      <c r="S102" s="52"/>
      <c r="V102" s="52"/>
      <c r="W102" s="2"/>
      <c r="X102" s="142">
        <v>1873</v>
      </c>
      <c r="Z102" s="142">
        <f>X102+Y102</f>
        <v>1873</v>
      </c>
    </row>
    <row r="103" spans="2:26" s="60" customFormat="1" ht="31.5">
      <c r="B103" s="3" t="s">
        <v>44</v>
      </c>
      <c r="C103" s="26"/>
      <c r="D103" s="27" t="s">
        <v>31</v>
      </c>
      <c r="E103" s="27" t="s">
        <v>39</v>
      </c>
      <c r="F103" s="27" t="s">
        <v>402</v>
      </c>
      <c r="G103" s="27" t="s">
        <v>35</v>
      </c>
      <c r="H103" s="28">
        <f>H104</f>
        <v>1443.4</v>
      </c>
      <c r="M103" s="52"/>
      <c r="N103" s="58"/>
      <c r="O103" s="53"/>
      <c r="Q103" s="52"/>
      <c r="R103" s="80"/>
      <c r="S103" s="52"/>
      <c r="V103" s="52"/>
      <c r="W103" s="2"/>
      <c r="X103" s="142">
        <f>X104</f>
        <v>1443.4</v>
      </c>
      <c r="Z103" s="142">
        <f>Z104</f>
        <v>1443.4</v>
      </c>
    </row>
    <row r="104" spans="2:26" s="60" customFormat="1" ht="31.5">
      <c r="B104" s="3" t="s">
        <v>36</v>
      </c>
      <c r="C104" s="26"/>
      <c r="D104" s="27" t="s">
        <v>31</v>
      </c>
      <c r="E104" s="27" t="s">
        <v>39</v>
      </c>
      <c r="F104" s="27" t="s">
        <v>402</v>
      </c>
      <c r="G104" s="27" t="s">
        <v>37</v>
      </c>
      <c r="H104" s="57">
        <f>1273.4+170</f>
        <v>1443.4</v>
      </c>
      <c r="I104" s="79"/>
      <c r="J104" s="79"/>
      <c r="K104" s="79"/>
      <c r="L104" s="79"/>
      <c r="M104" s="95"/>
      <c r="N104" s="79"/>
      <c r="O104" s="95"/>
      <c r="P104" s="79"/>
      <c r="Q104" s="95"/>
      <c r="R104" s="79"/>
      <c r="S104" s="95"/>
      <c r="T104" s="79"/>
      <c r="U104" s="79"/>
      <c r="V104" s="95"/>
      <c r="W104" s="131"/>
      <c r="X104" s="150">
        <f>1273.4+170</f>
        <v>1443.4</v>
      </c>
      <c r="Z104" s="142">
        <f>X104+Y104</f>
        <v>1443.4</v>
      </c>
    </row>
    <row r="105" spans="2:26" s="60" customFormat="1">
      <c r="B105" s="35" t="s">
        <v>144</v>
      </c>
      <c r="C105" s="23" t="s">
        <v>9</v>
      </c>
      <c r="D105" s="24"/>
      <c r="E105" s="24"/>
      <c r="F105" s="24"/>
      <c r="G105" s="24"/>
      <c r="H105" s="25">
        <f>H106</f>
        <v>1420</v>
      </c>
      <c r="N105" s="58"/>
      <c r="O105" s="58"/>
      <c r="R105" s="80"/>
      <c r="W105" s="2"/>
      <c r="X105" s="146">
        <f>X106</f>
        <v>1420</v>
      </c>
      <c r="Z105" s="146">
        <f>Z106</f>
        <v>1420</v>
      </c>
    </row>
    <row r="106" spans="2:26" s="60" customFormat="1">
      <c r="B106" s="4" t="s">
        <v>56</v>
      </c>
      <c r="C106" s="26"/>
      <c r="D106" s="27" t="s">
        <v>31</v>
      </c>
      <c r="E106" s="27" t="s">
        <v>470</v>
      </c>
      <c r="F106" s="27"/>
      <c r="G106" s="27"/>
      <c r="H106" s="28">
        <f>H107</f>
        <v>1420</v>
      </c>
      <c r="N106" s="58"/>
      <c r="O106" s="58"/>
      <c r="R106" s="80"/>
      <c r="W106" s="2"/>
      <c r="X106" s="142">
        <f>X107</f>
        <v>1420</v>
      </c>
      <c r="Z106" s="142">
        <f>Z107</f>
        <v>1420</v>
      </c>
    </row>
    <row r="107" spans="2:26" s="60" customFormat="1" ht="31.5">
      <c r="B107" s="3" t="s">
        <v>94</v>
      </c>
      <c r="C107" s="26"/>
      <c r="D107" s="27" t="s">
        <v>31</v>
      </c>
      <c r="E107" s="27" t="s">
        <v>470</v>
      </c>
      <c r="F107" s="27" t="s">
        <v>145</v>
      </c>
      <c r="G107" s="27"/>
      <c r="H107" s="28">
        <f>H108</f>
        <v>1420</v>
      </c>
      <c r="M107" s="52"/>
      <c r="N107" s="58"/>
      <c r="O107" s="53"/>
      <c r="Q107" s="53"/>
      <c r="R107" s="80"/>
      <c r="S107" s="52"/>
      <c r="V107" s="52"/>
      <c r="W107" s="2"/>
      <c r="X107" s="142">
        <f>X108</f>
        <v>1420</v>
      </c>
      <c r="Z107" s="142">
        <f>Z108</f>
        <v>1420</v>
      </c>
    </row>
    <row r="108" spans="2:26" s="60" customFormat="1" ht="28.5" customHeight="1">
      <c r="B108" s="3" t="s">
        <v>103</v>
      </c>
      <c r="C108" s="26"/>
      <c r="D108" s="27" t="s">
        <v>31</v>
      </c>
      <c r="E108" s="27" t="s">
        <v>470</v>
      </c>
      <c r="F108" s="27" t="s">
        <v>145</v>
      </c>
      <c r="G108" s="27" t="s">
        <v>97</v>
      </c>
      <c r="H108" s="28">
        <v>1420</v>
      </c>
      <c r="M108" s="52"/>
      <c r="N108" s="58"/>
      <c r="O108" s="53"/>
      <c r="Q108" s="52"/>
      <c r="R108" s="80"/>
      <c r="S108" s="52"/>
      <c r="V108" s="52"/>
      <c r="W108" s="2"/>
      <c r="X108" s="142">
        <v>1420</v>
      </c>
      <c r="Z108" s="142">
        <f>X108+Y108</f>
        <v>1420</v>
      </c>
    </row>
    <row r="109" spans="2:26" s="60" customFormat="1">
      <c r="B109" s="35" t="s">
        <v>146</v>
      </c>
      <c r="C109" s="23" t="s">
        <v>13</v>
      </c>
      <c r="D109" s="24"/>
      <c r="E109" s="24"/>
      <c r="F109" s="24"/>
      <c r="G109" s="24"/>
      <c r="H109" s="25">
        <f>H113</f>
        <v>8964.2999999999993</v>
      </c>
      <c r="M109" s="50"/>
      <c r="N109" s="58"/>
      <c r="O109" s="53"/>
      <c r="Q109" s="50"/>
      <c r="S109" s="50"/>
      <c r="V109" s="50"/>
      <c r="W109" s="2"/>
      <c r="X109" s="146">
        <f>X113+X110</f>
        <v>11244.3</v>
      </c>
      <c r="Z109" s="146">
        <f>Z113+Z110</f>
        <v>11244.3</v>
      </c>
    </row>
    <row r="110" spans="2:26" s="60" customFormat="1">
      <c r="B110" s="107" t="s">
        <v>74</v>
      </c>
      <c r="C110" s="29"/>
      <c r="D110" s="27" t="s">
        <v>45</v>
      </c>
      <c r="E110" s="27"/>
      <c r="F110" s="27"/>
      <c r="G110" s="27"/>
      <c r="H110" s="25"/>
      <c r="M110" s="50"/>
      <c r="N110" s="58"/>
      <c r="O110" s="53"/>
      <c r="Q110" s="50"/>
      <c r="S110" s="50"/>
      <c r="V110" s="50"/>
      <c r="W110" s="2"/>
      <c r="X110" s="151">
        <f>X111</f>
        <v>2280</v>
      </c>
      <c r="Z110" s="151">
        <f>Z111</f>
        <v>2280</v>
      </c>
    </row>
    <row r="111" spans="2:26" s="60" customFormat="1">
      <c r="B111" s="4" t="s">
        <v>424</v>
      </c>
      <c r="C111" s="29"/>
      <c r="D111" s="27" t="s">
        <v>45</v>
      </c>
      <c r="E111" s="27" t="s">
        <v>33</v>
      </c>
      <c r="F111" s="27"/>
      <c r="G111" s="27"/>
      <c r="H111" s="25"/>
      <c r="M111" s="50"/>
      <c r="N111" s="58"/>
      <c r="O111" s="53"/>
      <c r="Q111" s="50"/>
      <c r="S111" s="50"/>
      <c r="V111" s="50"/>
      <c r="W111" s="2"/>
      <c r="X111" s="151">
        <f>X112</f>
        <v>2280</v>
      </c>
      <c r="Z111" s="151">
        <f>Z112</f>
        <v>2280</v>
      </c>
    </row>
    <row r="112" spans="2:26" s="60" customFormat="1" ht="48" customHeight="1">
      <c r="B112" s="55" t="s">
        <v>425</v>
      </c>
      <c r="C112" s="106"/>
      <c r="D112" s="56" t="s">
        <v>45</v>
      </c>
      <c r="E112" s="56" t="s">
        <v>33</v>
      </c>
      <c r="F112" s="56" t="s">
        <v>426</v>
      </c>
      <c r="G112" s="56" t="s">
        <v>84</v>
      </c>
      <c r="H112" s="25"/>
      <c r="M112" s="50"/>
      <c r="N112" s="58"/>
      <c r="O112" s="53"/>
      <c r="Q112" s="50"/>
      <c r="S112" s="50"/>
      <c r="V112" s="50"/>
      <c r="W112" s="2">
        <v>2280</v>
      </c>
      <c r="X112" s="151">
        <f>W112+H112</f>
        <v>2280</v>
      </c>
      <c r="Z112" s="142">
        <f>X112+Y112</f>
        <v>2280</v>
      </c>
    </row>
    <row r="113" spans="2:26" s="60" customFormat="1">
      <c r="B113" s="4" t="s">
        <v>100</v>
      </c>
      <c r="C113" s="26"/>
      <c r="D113" s="27" t="s">
        <v>99</v>
      </c>
      <c r="E113" s="27" t="s">
        <v>31</v>
      </c>
      <c r="F113" s="27"/>
      <c r="G113" s="27"/>
      <c r="H113" s="28">
        <f>H114</f>
        <v>8964.2999999999993</v>
      </c>
      <c r="M113" s="50"/>
      <c r="N113" s="58"/>
      <c r="O113" s="53"/>
      <c r="Q113" s="50"/>
      <c r="R113" s="82"/>
      <c r="S113" s="52"/>
      <c r="V113" s="50"/>
      <c r="W113" s="2"/>
      <c r="X113" s="142">
        <f>X114</f>
        <v>8964.2999999999993</v>
      </c>
      <c r="Z113" s="142">
        <f>Z114</f>
        <v>8964.2999999999993</v>
      </c>
    </row>
    <row r="114" spans="2:26" s="60" customFormat="1">
      <c r="B114" s="4" t="s">
        <v>147</v>
      </c>
      <c r="C114" s="26"/>
      <c r="D114" s="27" t="s">
        <v>99</v>
      </c>
      <c r="E114" s="27" t="s">
        <v>31</v>
      </c>
      <c r="F114" s="27" t="s">
        <v>148</v>
      </c>
      <c r="G114" s="27" t="s">
        <v>35</v>
      </c>
      <c r="H114" s="28">
        <f>H115</f>
        <v>8964.2999999999993</v>
      </c>
      <c r="M114" s="50"/>
      <c r="N114" s="58"/>
      <c r="O114" s="53"/>
      <c r="Q114" s="50"/>
      <c r="S114" s="52"/>
      <c r="V114" s="50"/>
      <c r="W114" s="2"/>
      <c r="X114" s="142">
        <f>X115</f>
        <v>8964.2999999999993</v>
      </c>
      <c r="Z114" s="142">
        <f>Z115</f>
        <v>8964.2999999999993</v>
      </c>
    </row>
    <row r="115" spans="2:26" s="60" customFormat="1" ht="31.5">
      <c r="B115" s="3" t="s">
        <v>94</v>
      </c>
      <c r="C115" s="26"/>
      <c r="D115" s="27" t="s">
        <v>99</v>
      </c>
      <c r="E115" s="27" t="s">
        <v>31</v>
      </c>
      <c r="F115" s="27" t="s">
        <v>102</v>
      </c>
      <c r="G115" s="27" t="s">
        <v>35</v>
      </c>
      <c r="H115" s="28">
        <f>H116</f>
        <v>8964.2999999999993</v>
      </c>
      <c r="M115" s="50"/>
      <c r="N115" s="58"/>
      <c r="O115" s="53"/>
      <c r="Q115" s="50"/>
      <c r="S115" s="52"/>
      <c r="V115" s="50"/>
      <c r="W115" s="2"/>
      <c r="X115" s="142">
        <f>X116</f>
        <v>8964.2999999999993</v>
      </c>
      <c r="Z115" s="142">
        <f>Z116</f>
        <v>8964.2999999999993</v>
      </c>
    </row>
    <row r="116" spans="2:26" s="60" customFormat="1" ht="31.5">
      <c r="B116" s="3" t="s">
        <v>103</v>
      </c>
      <c r="C116" s="26"/>
      <c r="D116" s="27" t="s">
        <v>99</v>
      </c>
      <c r="E116" s="27" t="s">
        <v>31</v>
      </c>
      <c r="F116" s="27" t="s">
        <v>102</v>
      </c>
      <c r="G116" s="27" t="s">
        <v>97</v>
      </c>
      <c r="H116" s="28">
        <f>8952.8+11.5</f>
        <v>8964.2999999999993</v>
      </c>
      <c r="M116" s="50"/>
      <c r="N116" s="58"/>
      <c r="O116" s="53"/>
      <c r="Q116" s="50"/>
      <c r="S116" s="50"/>
      <c r="V116" s="50"/>
      <c r="W116" s="2"/>
      <c r="X116" s="142">
        <f>8952.8+11.5</f>
        <v>8964.2999999999993</v>
      </c>
      <c r="Z116" s="142">
        <f>X116+Y116</f>
        <v>8964.2999999999993</v>
      </c>
    </row>
    <row r="117" spans="2:26" s="60" customFormat="1">
      <c r="B117" s="35" t="s">
        <v>159</v>
      </c>
      <c r="C117" s="23" t="s">
        <v>14</v>
      </c>
      <c r="D117" s="24"/>
      <c r="E117" s="24"/>
      <c r="F117" s="24"/>
      <c r="G117" s="24"/>
      <c r="H117" s="25">
        <f>H121</f>
        <v>2958.9</v>
      </c>
      <c r="M117" s="52"/>
      <c r="N117" s="58"/>
      <c r="O117" s="53"/>
      <c r="Q117" s="52"/>
      <c r="R117" s="82"/>
      <c r="S117" s="52"/>
      <c r="V117" s="52"/>
      <c r="W117" s="2"/>
      <c r="X117" s="146">
        <f>X121+X118</f>
        <v>3458.9</v>
      </c>
      <c r="Z117" s="146">
        <f>Z121+Z118</f>
        <v>3458.9</v>
      </c>
    </row>
    <row r="118" spans="2:26" s="60" customFormat="1">
      <c r="B118" s="4" t="s">
        <v>74</v>
      </c>
      <c r="C118" s="29"/>
      <c r="D118" s="27" t="s">
        <v>45</v>
      </c>
      <c r="E118" s="27"/>
      <c r="F118" s="27"/>
      <c r="G118" s="27"/>
      <c r="H118" s="25"/>
      <c r="M118" s="52"/>
      <c r="N118" s="58"/>
      <c r="O118" s="53"/>
      <c r="Q118" s="52"/>
      <c r="R118" s="82"/>
      <c r="S118" s="52"/>
      <c r="V118" s="52"/>
      <c r="W118" s="2"/>
      <c r="X118" s="151">
        <f>X119</f>
        <v>500</v>
      </c>
      <c r="Z118" s="151">
        <f>Z119</f>
        <v>500</v>
      </c>
    </row>
    <row r="119" spans="2:26" s="60" customFormat="1">
      <c r="B119" s="4" t="s">
        <v>424</v>
      </c>
      <c r="C119" s="29"/>
      <c r="D119" s="27" t="s">
        <v>45</v>
      </c>
      <c r="E119" s="27" t="s">
        <v>33</v>
      </c>
      <c r="F119" s="27"/>
      <c r="G119" s="27"/>
      <c r="H119" s="25"/>
      <c r="M119" s="52"/>
      <c r="N119" s="58"/>
      <c r="O119" s="53"/>
      <c r="Q119" s="52"/>
      <c r="R119" s="82"/>
      <c r="S119" s="52"/>
      <c r="V119" s="52"/>
      <c r="W119" s="2"/>
      <c r="X119" s="151">
        <f>X120</f>
        <v>500</v>
      </c>
      <c r="Z119" s="151">
        <f>Z120</f>
        <v>500</v>
      </c>
    </row>
    <row r="120" spans="2:26" s="60" customFormat="1" ht="49.5" customHeight="1">
      <c r="B120" s="55" t="s">
        <v>425</v>
      </c>
      <c r="C120" s="106"/>
      <c r="D120" s="56" t="s">
        <v>45</v>
      </c>
      <c r="E120" s="56" t="s">
        <v>33</v>
      </c>
      <c r="F120" s="56" t="s">
        <v>426</v>
      </c>
      <c r="G120" s="56" t="s">
        <v>84</v>
      </c>
      <c r="H120" s="25"/>
      <c r="M120" s="52"/>
      <c r="N120" s="58"/>
      <c r="O120" s="53"/>
      <c r="Q120" s="52"/>
      <c r="R120" s="82"/>
      <c r="S120" s="52"/>
      <c r="V120" s="52"/>
      <c r="W120" s="2">
        <v>500</v>
      </c>
      <c r="X120" s="151">
        <f>W120+H120</f>
        <v>500</v>
      </c>
      <c r="Z120" s="142">
        <f>X120+Y120</f>
        <v>500</v>
      </c>
    </row>
    <row r="121" spans="2:26" s="60" customFormat="1">
      <c r="B121" s="4" t="s">
        <v>100</v>
      </c>
      <c r="C121" s="26"/>
      <c r="D121" s="27" t="s">
        <v>99</v>
      </c>
      <c r="E121" s="27" t="s">
        <v>31</v>
      </c>
      <c r="F121" s="27"/>
      <c r="G121" s="27"/>
      <c r="H121" s="28">
        <f>H122</f>
        <v>2958.9</v>
      </c>
      <c r="M121" s="52"/>
      <c r="N121" s="58"/>
      <c r="O121" s="53"/>
      <c r="Q121" s="52"/>
      <c r="S121" s="52"/>
      <c r="V121" s="52"/>
      <c r="W121" s="2"/>
      <c r="X121" s="142">
        <f>X122</f>
        <v>2958.9</v>
      </c>
      <c r="Z121" s="142">
        <f>Z122</f>
        <v>2958.9</v>
      </c>
    </row>
    <row r="122" spans="2:26" s="60" customFormat="1">
      <c r="B122" s="4" t="s">
        <v>147</v>
      </c>
      <c r="C122" s="26"/>
      <c r="D122" s="27" t="s">
        <v>99</v>
      </c>
      <c r="E122" s="27" t="s">
        <v>31</v>
      </c>
      <c r="F122" s="27" t="s">
        <v>148</v>
      </c>
      <c r="G122" s="27" t="s">
        <v>35</v>
      </c>
      <c r="H122" s="28">
        <f>H123</f>
        <v>2958.9</v>
      </c>
      <c r="M122" s="50"/>
      <c r="N122" s="58"/>
      <c r="O122" s="53"/>
      <c r="Q122" s="50"/>
      <c r="S122" s="50"/>
      <c r="V122" s="50"/>
      <c r="W122" s="2"/>
      <c r="X122" s="142">
        <f>X123</f>
        <v>2958.9</v>
      </c>
      <c r="Z122" s="142">
        <f>Z123</f>
        <v>2958.9</v>
      </c>
    </row>
    <row r="123" spans="2:26" s="60" customFormat="1" ht="31.5">
      <c r="B123" s="3" t="s">
        <v>94</v>
      </c>
      <c r="C123" s="26"/>
      <c r="D123" s="27" t="s">
        <v>99</v>
      </c>
      <c r="E123" s="27" t="s">
        <v>31</v>
      </c>
      <c r="F123" s="27" t="s">
        <v>102</v>
      </c>
      <c r="G123" s="27" t="s">
        <v>35</v>
      </c>
      <c r="H123" s="28">
        <f>H124</f>
        <v>2958.9</v>
      </c>
      <c r="M123" s="50"/>
      <c r="N123" s="58"/>
      <c r="O123" s="53"/>
      <c r="Q123" s="50"/>
      <c r="S123" s="50"/>
      <c r="V123" s="50"/>
      <c r="W123" s="2"/>
      <c r="X123" s="142">
        <f>X124</f>
        <v>2958.9</v>
      </c>
      <c r="Z123" s="142">
        <f>Z124</f>
        <v>2958.9</v>
      </c>
    </row>
    <row r="124" spans="2:26" s="60" customFormat="1" ht="29.25" customHeight="1">
      <c r="B124" s="3" t="s">
        <v>103</v>
      </c>
      <c r="C124" s="26"/>
      <c r="D124" s="27" t="s">
        <v>99</v>
      </c>
      <c r="E124" s="27" t="s">
        <v>31</v>
      </c>
      <c r="F124" s="27" t="s">
        <v>102</v>
      </c>
      <c r="G124" s="27" t="s">
        <v>97</v>
      </c>
      <c r="H124" s="28">
        <f>2947.4+11.5</f>
        <v>2958.9</v>
      </c>
      <c r="M124" s="50"/>
      <c r="N124" s="58"/>
      <c r="O124" s="53"/>
      <c r="Q124" s="50"/>
      <c r="S124" s="50"/>
      <c r="V124" s="50"/>
      <c r="W124" s="2"/>
      <c r="X124" s="142">
        <f>2947.4+11.5</f>
        <v>2958.9</v>
      </c>
      <c r="Z124" s="142">
        <f>X124+Y124</f>
        <v>2958.9</v>
      </c>
    </row>
    <row r="125" spans="2:26" s="60" customFormat="1" ht="31.5">
      <c r="B125" s="35" t="s">
        <v>160</v>
      </c>
      <c r="C125" s="23" t="s">
        <v>16</v>
      </c>
      <c r="D125" s="24"/>
      <c r="E125" s="24"/>
      <c r="F125" s="24"/>
      <c r="G125" s="24"/>
      <c r="H125" s="25">
        <f>H126</f>
        <v>18954</v>
      </c>
      <c r="M125" s="52"/>
      <c r="N125" s="58"/>
      <c r="O125" s="53"/>
      <c r="Q125" s="52"/>
      <c r="S125" s="52"/>
      <c r="W125" s="2"/>
      <c r="X125" s="146">
        <f>X126</f>
        <v>18954</v>
      </c>
      <c r="Z125" s="146">
        <f>Z126</f>
        <v>18954</v>
      </c>
    </row>
    <row r="126" spans="2:26" s="60" customFormat="1">
      <c r="B126" s="4" t="s">
        <v>100</v>
      </c>
      <c r="C126" s="26"/>
      <c r="D126" s="27" t="s">
        <v>99</v>
      </c>
      <c r="E126" s="27" t="s">
        <v>31</v>
      </c>
      <c r="F126" s="27"/>
      <c r="G126" s="27"/>
      <c r="H126" s="28">
        <f>H127</f>
        <v>18954</v>
      </c>
      <c r="M126" s="50"/>
      <c r="N126" s="58"/>
      <c r="O126" s="53"/>
      <c r="Q126" s="50"/>
      <c r="S126" s="50"/>
      <c r="V126" s="50"/>
      <c r="W126" s="2"/>
      <c r="X126" s="142">
        <f>X127</f>
        <v>18954</v>
      </c>
      <c r="Z126" s="142">
        <f>Z127</f>
        <v>18954</v>
      </c>
    </row>
    <row r="127" spans="2:26" s="60" customFormat="1">
      <c r="B127" s="4" t="s">
        <v>147</v>
      </c>
      <c r="C127" s="26"/>
      <c r="D127" s="27" t="s">
        <v>99</v>
      </c>
      <c r="E127" s="27" t="s">
        <v>31</v>
      </c>
      <c r="F127" s="27" t="s">
        <v>148</v>
      </c>
      <c r="G127" s="27" t="s">
        <v>35</v>
      </c>
      <c r="H127" s="28">
        <f>H128</f>
        <v>18954</v>
      </c>
      <c r="M127" s="50"/>
      <c r="N127" s="58"/>
      <c r="O127" s="53"/>
      <c r="Q127" s="50"/>
      <c r="S127" s="50"/>
      <c r="V127" s="50"/>
      <c r="W127" s="2"/>
      <c r="X127" s="142">
        <f>X128</f>
        <v>18954</v>
      </c>
      <c r="Z127" s="142">
        <f>Z128</f>
        <v>18954</v>
      </c>
    </row>
    <row r="128" spans="2:26" s="60" customFormat="1" ht="28.5" customHeight="1">
      <c r="B128" s="3" t="s">
        <v>94</v>
      </c>
      <c r="C128" s="26"/>
      <c r="D128" s="27" t="s">
        <v>99</v>
      </c>
      <c r="E128" s="27" t="s">
        <v>31</v>
      </c>
      <c r="F128" s="27" t="s">
        <v>102</v>
      </c>
      <c r="G128" s="27" t="s">
        <v>35</v>
      </c>
      <c r="H128" s="28">
        <f>H129</f>
        <v>18954</v>
      </c>
      <c r="M128" s="50"/>
      <c r="N128" s="58"/>
      <c r="O128" s="53"/>
      <c r="Q128" s="50"/>
      <c r="S128" s="50"/>
      <c r="V128" s="50"/>
      <c r="W128" s="2"/>
      <c r="X128" s="142">
        <f>X129</f>
        <v>18954</v>
      </c>
      <c r="Z128" s="142">
        <f>Z129</f>
        <v>18954</v>
      </c>
    </row>
    <row r="129" spans="2:26" s="60" customFormat="1" ht="31.5">
      <c r="B129" s="3" t="s">
        <v>103</v>
      </c>
      <c r="C129" s="26"/>
      <c r="D129" s="27" t="s">
        <v>99</v>
      </c>
      <c r="E129" s="27" t="s">
        <v>31</v>
      </c>
      <c r="F129" s="27" t="s">
        <v>102</v>
      </c>
      <c r="G129" s="27" t="s">
        <v>97</v>
      </c>
      <c r="H129" s="28">
        <f>18942.5+11.5</f>
        <v>18954</v>
      </c>
      <c r="M129" s="50"/>
      <c r="N129" s="58"/>
      <c r="O129" s="53"/>
      <c r="Q129" s="50"/>
      <c r="S129" s="50"/>
      <c r="V129" s="50"/>
      <c r="W129" s="2"/>
      <c r="X129" s="142">
        <f>18942.5+11.5</f>
        <v>18954</v>
      </c>
      <c r="Z129" s="142">
        <f>X129+Y129</f>
        <v>18954</v>
      </c>
    </row>
    <row r="130" spans="2:26" s="60" customFormat="1">
      <c r="B130" s="35" t="s">
        <v>164</v>
      </c>
      <c r="C130" s="23" t="s">
        <v>15</v>
      </c>
      <c r="D130" s="24"/>
      <c r="E130" s="24"/>
      <c r="F130" s="24"/>
      <c r="G130" s="24"/>
      <c r="H130" s="25">
        <f>H134</f>
        <v>8263.5</v>
      </c>
      <c r="M130" s="50"/>
      <c r="N130" s="58"/>
      <c r="O130" s="53"/>
      <c r="Q130" s="50"/>
      <c r="S130" s="50"/>
      <c r="V130" s="50"/>
      <c r="W130" s="2"/>
      <c r="X130" s="146">
        <f>X134+X131</f>
        <v>10096.5</v>
      </c>
      <c r="Z130" s="146">
        <f>Z134+Z131</f>
        <v>10096.5</v>
      </c>
    </row>
    <row r="131" spans="2:26" s="60" customFormat="1">
      <c r="B131" s="4" t="s">
        <v>74</v>
      </c>
      <c r="C131" s="29"/>
      <c r="D131" s="27" t="s">
        <v>45</v>
      </c>
      <c r="E131" s="27"/>
      <c r="F131" s="27"/>
      <c r="G131" s="27"/>
      <c r="H131" s="25"/>
      <c r="M131" s="50"/>
      <c r="N131" s="58"/>
      <c r="O131" s="53"/>
      <c r="Q131" s="50"/>
      <c r="S131" s="50"/>
      <c r="V131" s="50"/>
      <c r="W131" s="2"/>
      <c r="X131" s="151">
        <f>X132</f>
        <v>1833</v>
      </c>
      <c r="Z131" s="151">
        <f>Z132</f>
        <v>1833</v>
      </c>
    </row>
    <row r="132" spans="2:26" s="60" customFormat="1">
      <c r="B132" s="4" t="s">
        <v>424</v>
      </c>
      <c r="C132" s="29"/>
      <c r="D132" s="27" t="s">
        <v>45</v>
      </c>
      <c r="E132" s="27" t="s">
        <v>33</v>
      </c>
      <c r="F132" s="27"/>
      <c r="G132" s="27"/>
      <c r="H132" s="25"/>
      <c r="M132" s="50"/>
      <c r="N132" s="58"/>
      <c r="O132" s="53"/>
      <c r="Q132" s="50"/>
      <c r="S132" s="50"/>
      <c r="V132" s="50"/>
      <c r="W132" s="2"/>
      <c r="X132" s="151">
        <f>X133</f>
        <v>1833</v>
      </c>
      <c r="Z132" s="151">
        <f>Z133</f>
        <v>1833</v>
      </c>
    </row>
    <row r="133" spans="2:26" s="60" customFormat="1" ht="44.25" customHeight="1">
      <c r="B133" s="55" t="s">
        <v>425</v>
      </c>
      <c r="C133" s="106"/>
      <c r="D133" s="56" t="s">
        <v>45</v>
      </c>
      <c r="E133" s="56" t="s">
        <v>33</v>
      </c>
      <c r="F133" s="56" t="s">
        <v>426</v>
      </c>
      <c r="G133" s="56" t="s">
        <v>84</v>
      </c>
      <c r="H133" s="25"/>
      <c r="M133" s="50"/>
      <c r="N133" s="58"/>
      <c r="O133" s="53"/>
      <c r="Q133" s="50"/>
      <c r="S133" s="50"/>
      <c r="V133" s="50"/>
      <c r="W133" s="2">
        <v>1833</v>
      </c>
      <c r="X133" s="151">
        <f>W133+H133</f>
        <v>1833</v>
      </c>
      <c r="Z133" s="142">
        <f>X133+Y133</f>
        <v>1833</v>
      </c>
    </row>
    <row r="134" spans="2:26" s="60" customFormat="1">
      <c r="B134" s="4" t="s">
        <v>100</v>
      </c>
      <c r="C134" s="26"/>
      <c r="D134" s="27" t="s">
        <v>99</v>
      </c>
      <c r="E134" s="27" t="s">
        <v>31</v>
      </c>
      <c r="F134" s="27"/>
      <c r="G134" s="27"/>
      <c r="H134" s="28">
        <f>H135</f>
        <v>8263.5</v>
      </c>
      <c r="M134" s="50"/>
      <c r="N134" s="58"/>
      <c r="O134" s="53"/>
      <c r="Q134" s="50"/>
      <c r="S134" s="50"/>
      <c r="V134" s="50"/>
      <c r="W134" s="2"/>
      <c r="X134" s="142">
        <f>X135</f>
        <v>8263.5</v>
      </c>
      <c r="Z134" s="142">
        <f>Z135</f>
        <v>8263.5</v>
      </c>
    </row>
    <row r="135" spans="2:26" s="60" customFormat="1">
      <c r="B135" s="4" t="s">
        <v>147</v>
      </c>
      <c r="C135" s="26"/>
      <c r="D135" s="27" t="s">
        <v>99</v>
      </c>
      <c r="E135" s="27" t="s">
        <v>31</v>
      </c>
      <c r="F135" s="27" t="s">
        <v>148</v>
      </c>
      <c r="G135" s="27" t="s">
        <v>35</v>
      </c>
      <c r="H135" s="28">
        <f>H136</f>
        <v>8263.5</v>
      </c>
      <c r="M135" s="52"/>
      <c r="N135" s="58"/>
      <c r="O135" s="53"/>
      <c r="Q135" s="52"/>
      <c r="S135" s="52"/>
      <c r="V135" s="83"/>
      <c r="W135" s="2"/>
      <c r="X135" s="142">
        <f>X136</f>
        <v>8263.5</v>
      </c>
      <c r="Z135" s="142">
        <f>Z136</f>
        <v>8263.5</v>
      </c>
    </row>
    <row r="136" spans="2:26" s="60" customFormat="1" ht="31.5">
      <c r="B136" s="3" t="s">
        <v>94</v>
      </c>
      <c r="C136" s="26"/>
      <c r="D136" s="27" t="s">
        <v>99</v>
      </c>
      <c r="E136" s="27" t="s">
        <v>31</v>
      </c>
      <c r="F136" s="27" t="s">
        <v>102</v>
      </c>
      <c r="G136" s="27" t="s">
        <v>35</v>
      </c>
      <c r="H136" s="28">
        <f>H137</f>
        <v>8263.5</v>
      </c>
      <c r="N136" s="58"/>
      <c r="O136" s="58"/>
      <c r="W136" s="2"/>
      <c r="X136" s="142">
        <f>X137</f>
        <v>8263.5</v>
      </c>
      <c r="Z136" s="142">
        <f>Z137</f>
        <v>8263.5</v>
      </c>
    </row>
    <row r="137" spans="2:26" s="60" customFormat="1" ht="29.25" customHeight="1">
      <c r="B137" s="3" t="s">
        <v>103</v>
      </c>
      <c r="C137" s="26"/>
      <c r="D137" s="27" t="s">
        <v>99</v>
      </c>
      <c r="E137" s="27" t="s">
        <v>31</v>
      </c>
      <c r="F137" s="27" t="s">
        <v>102</v>
      </c>
      <c r="G137" s="27" t="s">
        <v>97</v>
      </c>
      <c r="H137" s="28">
        <f>8240.5+23</f>
        <v>8263.5</v>
      </c>
      <c r="N137" s="58"/>
      <c r="O137" s="58"/>
      <c r="W137" s="2"/>
      <c r="X137" s="142">
        <f>8240.5+23</f>
        <v>8263.5</v>
      </c>
      <c r="Z137" s="142">
        <f>X137+Y137</f>
        <v>8263.5</v>
      </c>
    </row>
    <row r="138" spans="2:26" s="60" customFormat="1">
      <c r="B138" s="35" t="s">
        <v>172</v>
      </c>
      <c r="C138" s="23" t="s">
        <v>173</v>
      </c>
      <c r="D138" s="24"/>
      <c r="E138" s="24"/>
      <c r="F138" s="24"/>
      <c r="G138" s="24"/>
      <c r="H138" s="25">
        <f>H139</f>
        <v>0</v>
      </c>
      <c r="N138" s="58"/>
      <c r="O138" s="58"/>
      <c r="W138" s="2"/>
      <c r="X138" s="146">
        <f>X139</f>
        <v>1150</v>
      </c>
      <c r="Z138" s="146">
        <f>Z139</f>
        <v>1150</v>
      </c>
    </row>
    <row r="139" spans="2:26" s="60" customFormat="1">
      <c r="B139" s="4" t="s">
        <v>174</v>
      </c>
      <c r="C139" s="26"/>
      <c r="D139" s="27" t="s">
        <v>75</v>
      </c>
      <c r="E139" s="27" t="s">
        <v>31</v>
      </c>
      <c r="F139" s="27"/>
      <c r="G139" s="27"/>
      <c r="H139" s="28">
        <f>H140</f>
        <v>0</v>
      </c>
      <c r="M139" s="50"/>
      <c r="N139" s="58"/>
      <c r="O139" s="53"/>
      <c r="Q139" s="50"/>
      <c r="S139" s="50"/>
      <c r="V139" s="50"/>
      <c r="W139" s="2"/>
      <c r="X139" s="142">
        <f>X140</f>
        <v>1150</v>
      </c>
      <c r="Z139" s="142">
        <f>Z140</f>
        <v>1150</v>
      </c>
    </row>
    <row r="140" spans="2:26" s="60" customFormat="1" ht="27.75" customHeight="1">
      <c r="B140" s="3" t="s">
        <v>175</v>
      </c>
      <c r="C140" s="26"/>
      <c r="D140" s="27" t="s">
        <v>75</v>
      </c>
      <c r="E140" s="27" t="s">
        <v>31</v>
      </c>
      <c r="F140" s="27" t="s">
        <v>176</v>
      </c>
      <c r="G140" s="27" t="s">
        <v>35</v>
      </c>
      <c r="H140" s="28">
        <f>H141</f>
        <v>0</v>
      </c>
      <c r="M140" s="50"/>
      <c r="N140" s="58"/>
      <c r="O140" s="53"/>
      <c r="Q140" s="50"/>
      <c r="S140" s="50"/>
      <c r="V140" s="50"/>
      <c r="W140" s="2"/>
      <c r="X140" s="142">
        <f>X141</f>
        <v>1150</v>
      </c>
      <c r="Z140" s="142">
        <f>Z141</f>
        <v>1150</v>
      </c>
    </row>
    <row r="141" spans="2:26" s="60" customFormat="1" ht="31.5">
      <c r="B141" s="3" t="s">
        <v>94</v>
      </c>
      <c r="C141" s="26"/>
      <c r="D141" s="27" t="s">
        <v>75</v>
      </c>
      <c r="E141" s="27" t="s">
        <v>31</v>
      </c>
      <c r="F141" s="27" t="s">
        <v>145</v>
      </c>
      <c r="G141" s="27" t="s">
        <v>35</v>
      </c>
      <c r="H141" s="28">
        <f>H142</f>
        <v>0</v>
      </c>
      <c r="M141" s="52"/>
      <c r="N141" s="58"/>
      <c r="O141" s="53"/>
      <c r="Q141" s="52"/>
      <c r="S141" s="52"/>
      <c r="W141" s="2"/>
      <c r="X141" s="142">
        <f>X142</f>
        <v>1150</v>
      </c>
      <c r="Z141" s="142">
        <f>Z142</f>
        <v>1150</v>
      </c>
    </row>
    <row r="142" spans="2:26" s="60" customFormat="1" ht="31.5">
      <c r="B142" s="3" t="s">
        <v>103</v>
      </c>
      <c r="C142" s="26"/>
      <c r="D142" s="27" t="s">
        <v>75</v>
      </c>
      <c r="E142" s="27" t="s">
        <v>31</v>
      </c>
      <c r="F142" s="27" t="s">
        <v>145</v>
      </c>
      <c r="G142" s="27" t="s">
        <v>97</v>
      </c>
      <c r="H142" s="28"/>
      <c r="M142" s="50"/>
      <c r="N142" s="58"/>
      <c r="O142" s="53"/>
      <c r="Q142" s="50"/>
      <c r="S142" s="50"/>
      <c r="V142" s="50"/>
      <c r="W142" s="2">
        <v>1150</v>
      </c>
      <c r="X142" s="142">
        <f>H142+W142</f>
        <v>1150</v>
      </c>
      <c r="Z142" s="142">
        <f>X142+Y142</f>
        <v>1150</v>
      </c>
    </row>
    <row r="143" spans="2:26" s="60" customFormat="1" hidden="1">
      <c r="B143" s="4" t="s">
        <v>121</v>
      </c>
      <c r="C143" s="26"/>
      <c r="D143" s="27" t="s">
        <v>120</v>
      </c>
      <c r="E143" s="27" t="s">
        <v>39</v>
      </c>
      <c r="F143" s="27"/>
      <c r="G143" s="27"/>
      <c r="H143" s="28"/>
      <c r="N143" s="58"/>
      <c r="O143" s="58"/>
      <c r="W143" s="2"/>
      <c r="X143" s="142"/>
      <c r="Z143" s="152"/>
    </row>
    <row r="144" spans="2:26" s="60" customFormat="1" ht="31.5" hidden="1">
      <c r="B144" s="3" t="s">
        <v>154</v>
      </c>
      <c r="C144" s="26"/>
      <c r="D144" s="27" t="s">
        <v>120</v>
      </c>
      <c r="E144" s="27" t="s">
        <v>39</v>
      </c>
      <c r="F144" s="27" t="s">
        <v>155</v>
      </c>
      <c r="G144" s="27" t="s">
        <v>156</v>
      </c>
      <c r="H144" s="28"/>
      <c r="N144" s="58"/>
      <c r="O144" s="58"/>
      <c r="W144" s="2"/>
      <c r="X144" s="142"/>
      <c r="Z144" s="152"/>
    </row>
    <row r="145" spans="2:26" s="60" customFormat="1" ht="12.75" hidden="1" customHeight="1">
      <c r="B145" s="4" t="s">
        <v>82</v>
      </c>
      <c r="C145" s="26"/>
      <c r="D145" s="27" t="s">
        <v>120</v>
      </c>
      <c r="E145" s="27" t="s">
        <v>39</v>
      </c>
      <c r="F145" s="27" t="s">
        <v>158</v>
      </c>
      <c r="G145" s="27" t="s">
        <v>156</v>
      </c>
      <c r="H145" s="28"/>
      <c r="N145" s="58"/>
      <c r="O145" s="58"/>
      <c r="W145" s="2"/>
      <c r="X145" s="142"/>
      <c r="Z145" s="152"/>
    </row>
    <row r="146" spans="2:26" s="60" customFormat="1" ht="30.75" customHeight="1">
      <c r="B146" s="35" t="s">
        <v>180</v>
      </c>
      <c r="C146" s="23" t="s">
        <v>10</v>
      </c>
      <c r="D146" s="24"/>
      <c r="E146" s="24"/>
      <c r="F146" s="24"/>
      <c r="G146" s="24"/>
      <c r="H146" s="25">
        <f>H147+H151</f>
        <v>12492.5</v>
      </c>
      <c r="M146" s="50"/>
      <c r="N146" s="58"/>
      <c r="O146" s="53"/>
      <c r="Q146" s="50"/>
      <c r="S146" s="50"/>
      <c r="V146" s="50"/>
      <c r="W146" s="2"/>
      <c r="X146" s="146">
        <f>X147+X151</f>
        <v>12492.5</v>
      </c>
      <c r="Z146" s="146">
        <f>Z147+Z151</f>
        <v>12492.5</v>
      </c>
    </row>
    <row r="147" spans="2:26" s="60" customFormat="1" ht="18" customHeight="1">
      <c r="B147" s="4" t="s">
        <v>161</v>
      </c>
      <c r="C147" s="26"/>
      <c r="D147" s="27" t="s">
        <v>99</v>
      </c>
      <c r="E147" s="27" t="s">
        <v>33</v>
      </c>
      <c r="F147" s="27"/>
      <c r="G147" s="27"/>
      <c r="H147" s="28">
        <f>H148</f>
        <v>12462.5</v>
      </c>
      <c r="M147" s="50"/>
      <c r="N147" s="58"/>
      <c r="O147" s="53"/>
      <c r="Q147" s="50"/>
      <c r="S147" s="50"/>
      <c r="V147" s="50"/>
      <c r="W147" s="2"/>
      <c r="X147" s="142">
        <f>X148</f>
        <v>12462.5</v>
      </c>
      <c r="Z147" s="142">
        <f>Z148</f>
        <v>12462.5</v>
      </c>
    </row>
    <row r="148" spans="2:26" s="60" customFormat="1" ht="15.75" customHeight="1">
      <c r="B148" s="3" t="s">
        <v>165</v>
      </c>
      <c r="C148" s="26"/>
      <c r="D148" s="27" t="s">
        <v>99</v>
      </c>
      <c r="E148" s="27" t="s">
        <v>33</v>
      </c>
      <c r="F148" s="27" t="s">
        <v>166</v>
      </c>
      <c r="G148" s="27" t="s">
        <v>35</v>
      </c>
      <c r="H148" s="28">
        <f>H149</f>
        <v>12462.5</v>
      </c>
      <c r="M148" s="52"/>
      <c r="N148" s="58"/>
      <c r="O148" s="53"/>
      <c r="Q148" s="52"/>
      <c r="S148" s="52"/>
      <c r="W148" s="2"/>
      <c r="X148" s="142">
        <f>X149</f>
        <v>12462.5</v>
      </c>
      <c r="Z148" s="142">
        <f>Z149</f>
        <v>12462.5</v>
      </c>
    </row>
    <row r="149" spans="2:26" s="60" customFormat="1" ht="31.5">
      <c r="B149" s="3" t="s">
        <v>94</v>
      </c>
      <c r="C149" s="26"/>
      <c r="D149" s="27" t="s">
        <v>99</v>
      </c>
      <c r="E149" s="27" t="s">
        <v>33</v>
      </c>
      <c r="F149" s="27" t="s">
        <v>167</v>
      </c>
      <c r="G149" s="27" t="s">
        <v>35</v>
      </c>
      <c r="H149" s="28">
        <f>H150</f>
        <v>12462.5</v>
      </c>
      <c r="N149" s="58"/>
      <c r="O149" s="58"/>
      <c r="W149" s="2"/>
      <c r="X149" s="142">
        <f>X150</f>
        <v>12462.5</v>
      </c>
      <c r="Z149" s="142">
        <f>Z150</f>
        <v>12462.5</v>
      </c>
    </row>
    <row r="150" spans="2:26" s="60" customFormat="1" ht="31.5">
      <c r="B150" s="3" t="s">
        <v>103</v>
      </c>
      <c r="C150" s="26"/>
      <c r="D150" s="27" t="s">
        <v>99</v>
      </c>
      <c r="E150" s="27" t="s">
        <v>33</v>
      </c>
      <c r="F150" s="27" t="s">
        <v>167</v>
      </c>
      <c r="G150" s="27" t="s">
        <v>97</v>
      </c>
      <c r="H150" s="28">
        <v>12462.5</v>
      </c>
      <c r="N150" s="58"/>
      <c r="O150" s="58"/>
      <c r="W150" s="2"/>
      <c r="X150" s="142">
        <v>12462.5</v>
      </c>
      <c r="Z150" s="142">
        <f>X150+Y150</f>
        <v>12462.5</v>
      </c>
    </row>
    <row r="151" spans="2:26" s="60" customFormat="1" ht="15.75" customHeight="1">
      <c r="B151" s="3" t="s">
        <v>104</v>
      </c>
      <c r="C151" s="26"/>
      <c r="D151" s="27" t="s">
        <v>99</v>
      </c>
      <c r="E151" s="27" t="s">
        <v>99</v>
      </c>
      <c r="F151" s="27"/>
      <c r="G151" s="27"/>
      <c r="H151" s="28">
        <f>H152</f>
        <v>30</v>
      </c>
      <c r="N151" s="58"/>
      <c r="O151" s="58"/>
      <c r="W151" s="2"/>
      <c r="X151" s="142">
        <f>X152</f>
        <v>30</v>
      </c>
      <c r="Z151" s="142">
        <f>Z152</f>
        <v>30</v>
      </c>
    </row>
    <row r="152" spans="2:26" s="60" customFormat="1" ht="29.25" customHeight="1">
      <c r="B152" s="3" t="s">
        <v>168</v>
      </c>
      <c r="C152" s="26"/>
      <c r="D152" s="27" t="s">
        <v>99</v>
      </c>
      <c r="E152" s="27" t="s">
        <v>99</v>
      </c>
      <c r="F152" s="27" t="s">
        <v>169</v>
      </c>
      <c r="G152" s="27" t="s">
        <v>35</v>
      </c>
      <c r="H152" s="28">
        <f>H153</f>
        <v>30</v>
      </c>
      <c r="M152" s="50"/>
      <c r="N152" s="58"/>
      <c r="O152" s="53"/>
      <c r="Q152" s="53"/>
      <c r="S152" s="53"/>
      <c r="V152" s="50"/>
      <c r="W152" s="2"/>
      <c r="X152" s="142">
        <f>X153</f>
        <v>30</v>
      </c>
      <c r="Z152" s="142">
        <f>Z153</f>
        <v>30</v>
      </c>
    </row>
    <row r="153" spans="2:26" s="60" customFormat="1">
      <c r="B153" s="4" t="s">
        <v>170</v>
      </c>
      <c r="C153" s="26"/>
      <c r="D153" s="27" t="s">
        <v>99</v>
      </c>
      <c r="E153" s="27" t="s">
        <v>99</v>
      </c>
      <c r="F153" s="27" t="s">
        <v>171</v>
      </c>
      <c r="G153" s="27" t="s">
        <v>35</v>
      </c>
      <c r="H153" s="28">
        <f>H154</f>
        <v>30</v>
      </c>
      <c r="M153" s="52"/>
      <c r="N153" s="58"/>
      <c r="O153" s="53"/>
      <c r="Q153" s="52"/>
      <c r="R153" s="85"/>
      <c r="S153" s="52"/>
      <c r="V153" s="50"/>
      <c r="W153" s="2"/>
      <c r="X153" s="142">
        <f>X154</f>
        <v>30</v>
      </c>
      <c r="Z153" s="142">
        <f>Z154</f>
        <v>30</v>
      </c>
    </row>
    <row r="154" spans="2:26" s="60" customFormat="1" ht="29.25" customHeight="1">
      <c r="B154" s="3" t="s">
        <v>36</v>
      </c>
      <c r="C154" s="26"/>
      <c r="D154" s="27" t="s">
        <v>99</v>
      </c>
      <c r="E154" s="27" t="s">
        <v>99</v>
      </c>
      <c r="F154" s="27" t="s">
        <v>171</v>
      </c>
      <c r="G154" s="27" t="s">
        <v>37</v>
      </c>
      <c r="H154" s="28">
        <v>30</v>
      </c>
      <c r="M154" s="52"/>
      <c r="N154" s="58"/>
      <c r="O154" s="53"/>
      <c r="Q154" s="52"/>
      <c r="R154" s="85"/>
      <c r="S154" s="52"/>
      <c r="V154" s="50"/>
      <c r="W154" s="2"/>
      <c r="X154" s="142">
        <v>30</v>
      </c>
      <c r="Z154" s="142">
        <f>X154+Y154</f>
        <v>30</v>
      </c>
    </row>
    <row r="155" spans="2:26" s="60" customFormat="1" ht="31.5">
      <c r="B155" s="35" t="s">
        <v>181</v>
      </c>
      <c r="C155" s="23" t="s">
        <v>18</v>
      </c>
      <c r="D155" s="24"/>
      <c r="E155" s="24"/>
      <c r="F155" s="24"/>
      <c r="G155" s="24"/>
      <c r="H155" s="25">
        <f>H156+H160</f>
        <v>6738.6</v>
      </c>
      <c r="M155" s="52"/>
      <c r="N155" s="58"/>
      <c r="O155" s="53"/>
      <c r="Q155" s="52"/>
      <c r="S155" s="52"/>
      <c r="W155" s="2"/>
      <c r="X155" s="146">
        <f>X156+X160</f>
        <v>6738.6</v>
      </c>
      <c r="Z155" s="146">
        <f>Z156+Z160</f>
        <v>6738.6</v>
      </c>
    </row>
    <row r="156" spans="2:26" s="60" customFormat="1">
      <c r="B156" s="4" t="s">
        <v>161</v>
      </c>
      <c r="C156" s="26"/>
      <c r="D156" s="27" t="s">
        <v>99</v>
      </c>
      <c r="E156" s="27" t="s">
        <v>33</v>
      </c>
      <c r="F156" s="27"/>
      <c r="G156" s="27"/>
      <c r="H156" s="47">
        <f>H157</f>
        <v>6468.6</v>
      </c>
      <c r="M156" s="50"/>
      <c r="N156" s="58"/>
      <c r="O156" s="53"/>
      <c r="Q156" s="50"/>
      <c r="S156" s="50"/>
      <c r="V156" s="50"/>
      <c r="W156" s="2"/>
      <c r="X156" s="151">
        <f>X157</f>
        <v>6468.6</v>
      </c>
      <c r="Z156" s="151">
        <f>Z157</f>
        <v>6468.6</v>
      </c>
    </row>
    <row r="157" spans="2:26" s="60" customFormat="1" ht="15.75" customHeight="1">
      <c r="B157" s="3" t="s">
        <v>165</v>
      </c>
      <c r="C157" s="26"/>
      <c r="D157" s="27" t="s">
        <v>99</v>
      </c>
      <c r="E157" s="27" t="s">
        <v>33</v>
      </c>
      <c r="F157" s="27" t="s">
        <v>166</v>
      </c>
      <c r="G157" s="27" t="s">
        <v>35</v>
      </c>
      <c r="H157" s="28">
        <f>H158</f>
        <v>6468.6</v>
      </c>
      <c r="M157" s="50"/>
      <c r="N157" s="58"/>
      <c r="O157" s="53"/>
      <c r="Q157" s="50"/>
      <c r="S157" s="50"/>
      <c r="V157" s="50"/>
      <c r="W157" s="2"/>
      <c r="X157" s="142">
        <f>X158</f>
        <v>6468.6</v>
      </c>
      <c r="Z157" s="142">
        <f>Z158</f>
        <v>6468.6</v>
      </c>
    </row>
    <row r="158" spans="2:26" s="60" customFormat="1" ht="31.5" customHeight="1">
      <c r="B158" s="3" t="s">
        <v>94</v>
      </c>
      <c r="C158" s="26"/>
      <c r="D158" s="27" t="s">
        <v>99</v>
      </c>
      <c r="E158" s="27" t="s">
        <v>33</v>
      </c>
      <c r="F158" s="27" t="s">
        <v>167</v>
      </c>
      <c r="G158" s="27" t="s">
        <v>35</v>
      </c>
      <c r="H158" s="28">
        <f>H159</f>
        <v>6468.6</v>
      </c>
      <c r="M158" s="52"/>
      <c r="N158" s="58"/>
      <c r="O158" s="53"/>
      <c r="Q158" s="52"/>
      <c r="S158" s="52"/>
      <c r="W158" s="2"/>
      <c r="X158" s="142">
        <f>X159</f>
        <v>6468.6</v>
      </c>
      <c r="Z158" s="142">
        <f>Z159</f>
        <v>6468.6</v>
      </c>
    </row>
    <row r="159" spans="2:26" s="60" customFormat="1" ht="31.5" customHeight="1">
      <c r="B159" s="3" t="s">
        <v>103</v>
      </c>
      <c r="C159" s="26"/>
      <c r="D159" s="27" t="s">
        <v>99</v>
      </c>
      <c r="E159" s="27" t="s">
        <v>33</v>
      </c>
      <c r="F159" s="27" t="s">
        <v>167</v>
      </c>
      <c r="G159" s="27" t="s">
        <v>97</v>
      </c>
      <c r="H159" s="28">
        <v>6468.6</v>
      </c>
      <c r="M159" s="50"/>
      <c r="N159" s="58"/>
      <c r="O159" s="53"/>
      <c r="Q159" s="50"/>
      <c r="S159" s="50"/>
      <c r="V159" s="50"/>
      <c r="W159" s="2"/>
      <c r="X159" s="142">
        <v>6468.6</v>
      </c>
      <c r="Z159" s="142">
        <f>X159+Y159</f>
        <v>6468.6</v>
      </c>
    </row>
    <row r="160" spans="2:26" s="60" customFormat="1" ht="13.5" customHeight="1">
      <c r="B160" s="3" t="s">
        <v>104</v>
      </c>
      <c r="C160" s="26"/>
      <c r="D160" s="27" t="s">
        <v>99</v>
      </c>
      <c r="E160" s="27" t="s">
        <v>99</v>
      </c>
      <c r="F160" s="27"/>
      <c r="G160" s="27"/>
      <c r="H160" s="28">
        <f>H161</f>
        <v>270</v>
      </c>
      <c r="M160" s="50"/>
      <c r="N160" s="58"/>
      <c r="O160" s="53"/>
      <c r="Q160" s="50"/>
      <c r="S160" s="50"/>
      <c r="V160" s="50"/>
      <c r="W160" s="2"/>
      <c r="X160" s="142">
        <f>X161</f>
        <v>270</v>
      </c>
      <c r="Z160" s="142">
        <f>Z161</f>
        <v>270</v>
      </c>
    </row>
    <row r="161" spans="2:26" s="60" customFormat="1" ht="31.5">
      <c r="B161" s="3" t="s">
        <v>168</v>
      </c>
      <c r="C161" s="26"/>
      <c r="D161" s="27" t="s">
        <v>99</v>
      </c>
      <c r="E161" s="27" t="s">
        <v>99</v>
      </c>
      <c r="F161" s="27" t="s">
        <v>169</v>
      </c>
      <c r="G161" s="27" t="s">
        <v>35</v>
      </c>
      <c r="H161" s="28">
        <f>H162</f>
        <v>270</v>
      </c>
      <c r="M161" s="52"/>
      <c r="N161" s="58"/>
      <c r="O161" s="53"/>
      <c r="Q161" s="52"/>
      <c r="S161" s="52"/>
      <c r="W161" s="2"/>
      <c r="X161" s="142">
        <f>X162</f>
        <v>270</v>
      </c>
      <c r="Z161" s="142">
        <f>Z162</f>
        <v>270</v>
      </c>
    </row>
    <row r="162" spans="2:26" s="60" customFormat="1">
      <c r="B162" s="4" t="s">
        <v>170</v>
      </c>
      <c r="C162" s="26"/>
      <c r="D162" s="27" t="s">
        <v>99</v>
      </c>
      <c r="E162" s="27" t="s">
        <v>99</v>
      </c>
      <c r="F162" s="27" t="s">
        <v>171</v>
      </c>
      <c r="G162" s="27" t="s">
        <v>35</v>
      </c>
      <c r="H162" s="28">
        <f>H163</f>
        <v>270</v>
      </c>
      <c r="N162" s="58"/>
      <c r="O162" s="58"/>
      <c r="W162" s="2"/>
      <c r="X162" s="142">
        <f>X163</f>
        <v>270</v>
      </c>
      <c r="Z162" s="142">
        <f>Z163</f>
        <v>270</v>
      </c>
    </row>
    <row r="163" spans="2:26" s="60" customFormat="1" ht="31.5">
      <c r="B163" s="3" t="s">
        <v>36</v>
      </c>
      <c r="C163" s="26"/>
      <c r="D163" s="27" t="s">
        <v>99</v>
      </c>
      <c r="E163" s="27" t="s">
        <v>99</v>
      </c>
      <c r="F163" s="27" t="s">
        <v>171</v>
      </c>
      <c r="G163" s="27" t="s">
        <v>37</v>
      </c>
      <c r="H163" s="28">
        <v>270</v>
      </c>
      <c r="N163" s="58"/>
      <c r="O163" s="58"/>
      <c r="W163" s="2"/>
      <c r="X163" s="142">
        <v>270</v>
      </c>
      <c r="Z163" s="142">
        <f>X163+Y163</f>
        <v>270</v>
      </c>
    </row>
    <row r="164" spans="2:26" s="60" customFormat="1" ht="17.25" customHeight="1">
      <c r="B164" s="35" t="s">
        <v>182</v>
      </c>
      <c r="C164" s="23" t="s">
        <v>17</v>
      </c>
      <c r="D164" s="24"/>
      <c r="E164" s="24"/>
      <c r="F164" s="24"/>
      <c r="G164" s="24"/>
      <c r="H164" s="25">
        <f>H168+H172</f>
        <v>4683.7</v>
      </c>
      <c r="N164" s="58"/>
      <c r="O164" s="58"/>
      <c r="W164" s="2"/>
      <c r="X164" s="146">
        <f>X168+X172+X165</f>
        <v>4883.7</v>
      </c>
      <c r="Z164" s="146">
        <f>Z168+Z172+Z165</f>
        <v>4883.7</v>
      </c>
    </row>
    <row r="165" spans="2:26" s="60" customFormat="1" ht="20.25" customHeight="1">
      <c r="B165" s="137" t="s">
        <v>74</v>
      </c>
      <c r="C165" s="29"/>
      <c r="D165" s="27" t="s">
        <v>45</v>
      </c>
      <c r="E165" s="27"/>
      <c r="F165" s="27"/>
      <c r="G165" s="27"/>
      <c r="H165" s="25"/>
      <c r="N165" s="58"/>
      <c r="O165" s="58"/>
      <c r="W165" s="2"/>
      <c r="X165" s="151">
        <f>X166</f>
        <v>200</v>
      </c>
      <c r="Z165" s="151">
        <f>Z166</f>
        <v>200</v>
      </c>
    </row>
    <row r="166" spans="2:26" s="60" customFormat="1" ht="19.5" customHeight="1">
      <c r="B166" s="4" t="s">
        <v>424</v>
      </c>
      <c r="C166" s="29"/>
      <c r="D166" s="27" t="s">
        <v>45</v>
      </c>
      <c r="E166" s="27" t="s">
        <v>33</v>
      </c>
      <c r="F166" s="27"/>
      <c r="G166" s="27"/>
      <c r="H166" s="25"/>
      <c r="N166" s="58"/>
      <c r="O166" s="58"/>
      <c r="W166" s="2"/>
      <c r="X166" s="151">
        <f>X167</f>
        <v>200</v>
      </c>
      <c r="Z166" s="151">
        <f>Z167</f>
        <v>200</v>
      </c>
    </row>
    <row r="167" spans="2:26" s="60" customFormat="1" ht="31.5" customHeight="1">
      <c r="B167" s="55" t="s">
        <v>425</v>
      </c>
      <c r="C167" s="106"/>
      <c r="D167" s="56" t="s">
        <v>45</v>
      </c>
      <c r="E167" s="56" t="s">
        <v>33</v>
      </c>
      <c r="F167" s="56" t="s">
        <v>426</v>
      </c>
      <c r="G167" s="56" t="s">
        <v>84</v>
      </c>
      <c r="H167" s="25"/>
      <c r="N167" s="58"/>
      <c r="O167" s="58"/>
      <c r="W167" s="2">
        <v>200</v>
      </c>
      <c r="X167" s="151">
        <f>W167+H167</f>
        <v>200</v>
      </c>
      <c r="Z167" s="142">
        <f>X167+Y167</f>
        <v>200</v>
      </c>
    </row>
    <row r="168" spans="2:26" s="60" customFormat="1">
      <c r="B168" s="4" t="s">
        <v>161</v>
      </c>
      <c r="C168" s="26"/>
      <c r="D168" s="27" t="s">
        <v>99</v>
      </c>
      <c r="E168" s="27" t="s">
        <v>33</v>
      </c>
      <c r="F168" s="27"/>
      <c r="G168" s="27"/>
      <c r="H168" s="47">
        <f>H169</f>
        <v>4603.7</v>
      </c>
      <c r="M168" s="50"/>
      <c r="N168" s="58"/>
      <c r="O168" s="53"/>
      <c r="Q168" s="50"/>
      <c r="S168" s="50"/>
      <c r="V168" s="50"/>
      <c r="W168" s="2"/>
      <c r="X168" s="151">
        <f>X169</f>
        <v>4603.7</v>
      </c>
      <c r="Z168" s="151">
        <f>Z169</f>
        <v>4603.7</v>
      </c>
    </row>
    <row r="169" spans="2:26" s="60" customFormat="1" ht="15.75" customHeight="1">
      <c r="B169" s="3" t="s">
        <v>165</v>
      </c>
      <c r="C169" s="26"/>
      <c r="D169" s="27" t="s">
        <v>99</v>
      </c>
      <c r="E169" s="27" t="s">
        <v>33</v>
      </c>
      <c r="F169" s="27" t="s">
        <v>166</v>
      </c>
      <c r="G169" s="27" t="s">
        <v>35</v>
      </c>
      <c r="H169" s="28">
        <f>H170</f>
        <v>4603.7</v>
      </c>
      <c r="M169" s="50"/>
      <c r="N169" s="58"/>
      <c r="O169" s="53"/>
      <c r="Q169" s="50"/>
      <c r="S169" s="50"/>
      <c r="V169" s="50"/>
      <c r="W169" s="2"/>
      <c r="X169" s="142">
        <f>X170</f>
        <v>4603.7</v>
      </c>
      <c r="Z169" s="142">
        <f>Z170</f>
        <v>4603.7</v>
      </c>
    </row>
    <row r="170" spans="2:26" s="60" customFormat="1" ht="30" customHeight="1">
      <c r="B170" s="3" t="s">
        <v>94</v>
      </c>
      <c r="C170" s="26"/>
      <c r="D170" s="27" t="s">
        <v>99</v>
      </c>
      <c r="E170" s="27" t="s">
        <v>33</v>
      </c>
      <c r="F170" s="27" t="s">
        <v>167</v>
      </c>
      <c r="G170" s="27" t="s">
        <v>35</v>
      </c>
      <c r="H170" s="28">
        <f>H171</f>
        <v>4603.7</v>
      </c>
      <c r="M170" s="50"/>
      <c r="N170" s="58"/>
      <c r="O170" s="53"/>
      <c r="Q170" s="50"/>
      <c r="S170" s="50"/>
      <c r="V170" s="50"/>
      <c r="W170" s="2"/>
      <c r="X170" s="142">
        <f>X171</f>
        <v>4603.7</v>
      </c>
      <c r="Z170" s="142">
        <f>Z171</f>
        <v>4603.7</v>
      </c>
    </row>
    <row r="171" spans="2:26" s="60" customFormat="1" ht="31.5">
      <c r="B171" s="3" t="s">
        <v>103</v>
      </c>
      <c r="C171" s="26"/>
      <c r="D171" s="27" t="s">
        <v>99</v>
      </c>
      <c r="E171" s="27" t="s">
        <v>33</v>
      </c>
      <c r="F171" s="27" t="s">
        <v>167</v>
      </c>
      <c r="G171" s="27" t="s">
        <v>97</v>
      </c>
      <c r="H171" s="28">
        <v>4603.7</v>
      </c>
      <c r="M171" s="52"/>
      <c r="N171" s="58"/>
      <c r="O171" s="53"/>
      <c r="P171" s="76"/>
      <c r="Q171" s="52"/>
      <c r="S171" s="52"/>
      <c r="W171" s="2"/>
      <c r="X171" s="142">
        <v>4603.7</v>
      </c>
      <c r="Z171" s="142">
        <f>X171+Y171</f>
        <v>4603.7</v>
      </c>
    </row>
    <row r="172" spans="2:26" s="60" customFormat="1" ht="16.5" customHeight="1">
      <c r="B172" s="3" t="s">
        <v>104</v>
      </c>
      <c r="C172" s="26"/>
      <c r="D172" s="27" t="s">
        <v>99</v>
      </c>
      <c r="E172" s="27" t="s">
        <v>99</v>
      </c>
      <c r="F172" s="27"/>
      <c r="G172" s="27"/>
      <c r="H172" s="28">
        <f>H173</f>
        <v>80</v>
      </c>
      <c r="M172" s="50"/>
      <c r="N172" s="58"/>
      <c r="O172" s="53"/>
      <c r="Q172" s="50"/>
      <c r="S172" s="50"/>
      <c r="V172" s="50"/>
      <c r="W172" s="2"/>
      <c r="X172" s="142">
        <f>X173</f>
        <v>80</v>
      </c>
      <c r="Z172" s="142">
        <f>Z173</f>
        <v>80</v>
      </c>
    </row>
    <row r="173" spans="2:26" s="60" customFormat="1" ht="29.25" customHeight="1">
      <c r="B173" s="3" t="s">
        <v>168</v>
      </c>
      <c r="C173" s="26"/>
      <c r="D173" s="27" t="s">
        <v>99</v>
      </c>
      <c r="E173" s="27" t="s">
        <v>99</v>
      </c>
      <c r="F173" s="27" t="s">
        <v>169</v>
      </c>
      <c r="G173" s="27" t="s">
        <v>35</v>
      </c>
      <c r="H173" s="28">
        <f>H174</f>
        <v>80</v>
      </c>
      <c r="M173" s="52"/>
      <c r="N173" s="58"/>
      <c r="O173" s="53"/>
      <c r="Q173" s="52"/>
      <c r="S173" s="52"/>
      <c r="W173" s="2"/>
      <c r="X173" s="142">
        <f>X174</f>
        <v>80</v>
      </c>
      <c r="Z173" s="142">
        <f>Z174</f>
        <v>80</v>
      </c>
    </row>
    <row r="174" spans="2:26" s="60" customFormat="1" ht="15" customHeight="1">
      <c r="B174" s="4" t="s">
        <v>170</v>
      </c>
      <c r="C174" s="26"/>
      <c r="D174" s="27" t="s">
        <v>99</v>
      </c>
      <c r="E174" s="27" t="s">
        <v>99</v>
      </c>
      <c r="F174" s="27" t="s">
        <v>171</v>
      </c>
      <c r="G174" s="27" t="s">
        <v>35</v>
      </c>
      <c r="H174" s="28">
        <f>H175</f>
        <v>80</v>
      </c>
      <c r="M174" s="50"/>
      <c r="N174" s="58"/>
      <c r="O174" s="53"/>
      <c r="Q174" s="50"/>
      <c r="S174" s="50"/>
      <c r="V174" s="50"/>
      <c r="W174" s="2"/>
      <c r="X174" s="142">
        <f>X175</f>
        <v>80</v>
      </c>
      <c r="Z174" s="142">
        <f>Z175</f>
        <v>80</v>
      </c>
    </row>
    <row r="175" spans="2:26" s="60" customFormat="1" ht="29.25" customHeight="1">
      <c r="B175" s="3" t="s">
        <v>36</v>
      </c>
      <c r="C175" s="26"/>
      <c r="D175" s="27" t="s">
        <v>99</v>
      </c>
      <c r="E175" s="27" t="s">
        <v>99</v>
      </c>
      <c r="F175" s="27" t="s">
        <v>171</v>
      </c>
      <c r="G175" s="27" t="s">
        <v>37</v>
      </c>
      <c r="H175" s="28">
        <v>80</v>
      </c>
      <c r="M175" s="52"/>
      <c r="N175" s="58"/>
      <c r="O175" s="53"/>
      <c r="Q175" s="52"/>
      <c r="S175" s="52"/>
      <c r="W175" s="2"/>
      <c r="X175" s="142">
        <v>80</v>
      </c>
      <c r="Z175" s="142">
        <f>X175+Y175</f>
        <v>80</v>
      </c>
    </row>
    <row r="176" spans="2:26" s="60" customFormat="1" ht="32.25" customHeight="1">
      <c r="B176" s="35" t="s">
        <v>183</v>
      </c>
      <c r="C176" s="51" t="s">
        <v>19</v>
      </c>
      <c r="D176" s="27"/>
      <c r="E176" s="27"/>
      <c r="F176" s="27"/>
      <c r="G176" s="27"/>
      <c r="H176" s="30">
        <f>H177</f>
        <v>1910.2</v>
      </c>
      <c r="N176" s="58"/>
      <c r="O176" s="58"/>
      <c r="W176" s="2"/>
      <c r="X176" s="145">
        <f>X177</f>
        <v>1910.2</v>
      </c>
      <c r="Z176" s="145">
        <f>Z177</f>
        <v>1910.2</v>
      </c>
    </row>
    <row r="177" spans="2:26" s="60" customFormat="1">
      <c r="B177" s="4" t="s">
        <v>56</v>
      </c>
      <c r="C177" s="29"/>
      <c r="D177" s="27" t="s">
        <v>31</v>
      </c>
      <c r="E177" s="27" t="s">
        <v>470</v>
      </c>
      <c r="F177" s="27"/>
      <c r="G177" s="27"/>
      <c r="H177" s="28">
        <f>H178</f>
        <v>1910.2</v>
      </c>
      <c r="N177" s="58"/>
      <c r="O177" s="86"/>
      <c r="Q177" s="86"/>
      <c r="S177" s="86"/>
      <c r="W177" s="2"/>
      <c r="X177" s="142">
        <f>X178</f>
        <v>1910.2</v>
      </c>
      <c r="Z177" s="142">
        <f>Z178</f>
        <v>1910.2</v>
      </c>
    </row>
    <row r="178" spans="2:26" s="60" customFormat="1" ht="65.25" customHeight="1">
      <c r="B178" s="3" t="s">
        <v>40</v>
      </c>
      <c r="C178" s="29"/>
      <c r="D178" s="27" t="s">
        <v>31</v>
      </c>
      <c r="E178" s="27" t="s">
        <v>470</v>
      </c>
      <c r="F178" s="27" t="s">
        <v>93</v>
      </c>
      <c r="G178" s="27" t="s">
        <v>35</v>
      </c>
      <c r="H178" s="28">
        <f>H179</f>
        <v>1910.2</v>
      </c>
      <c r="N178" s="58"/>
      <c r="O178" s="86"/>
      <c r="Q178" s="86"/>
      <c r="S178" s="86"/>
      <c r="W178" s="2"/>
      <c r="X178" s="142">
        <f>X179</f>
        <v>1910.2</v>
      </c>
      <c r="Z178" s="142">
        <f>Z179</f>
        <v>1910.2</v>
      </c>
    </row>
    <row r="179" spans="2:26" s="60" customFormat="1" ht="31.5">
      <c r="B179" s="3" t="s">
        <v>94</v>
      </c>
      <c r="C179" s="29"/>
      <c r="D179" s="27" t="s">
        <v>31</v>
      </c>
      <c r="E179" s="27" t="s">
        <v>470</v>
      </c>
      <c r="F179" s="27" t="s">
        <v>95</v>
      </c>
      <c r="G179" s="27" t="s">
        <v>35</v>
      </c>
      <c r="H179" s="28">
        <f>H180</f>
        <v>1910.2</v>
      </c>
      <c r="N179" s="58"/>
      <c r="O179" s="86"/>
      <c r="Q179" s="86"/>
      <c r="S179" s="86"/>
      <c r="W179" s="2"/>
      <c r="X179" s="142">
        <f>X180</f>
        <v>1910.2</v>
      </c>
      <c r="Z179" s="142">
        <f>Z180</f>
        <v>1910.2</v>
      </c>
    </row>
    <row r="180" spans="2:26" s="60" customFormat="1" ht="31.5">
      <c r="B180" s="3" t="s">
        <v>103</v>
      </c>
      <c r="C180" s="29"/>
      <c r="D180" s="27" t="s">
        <v>31</v>
      </c>
      <c r="E180" s="27" t="s">
        <v>470</v>
      </c>
      <c r="F180" s="27" t="s">
        <v>95</v>
      </c>
      <c r="G180" s="27" t="s">
        <v>97</v>
      </c>
      <c r="H180" s="28">
        <v>1910.2</v>
      </c>
      <c r="N180" s="58"/>
      <c r="O180" s="53"/>
      <c r="Q180" s="53"/>
      <c r="S180" s="53"/>
      <c r="W180" s="2"/>
      <c r="X180" s="142">
        <v>1910.2</v>
      </c>
      <c r="Z180" s="142">
        <f>X180+Y180</f>
        <v>1910.2</v>
      </c>
    </row>
    <row r="181" spans="2:26" s="60" customFormat="1" ht="47.25">
      <c r="B181" s="35" t="s">
        <v>407</v>
      </c>
      <c r="C181" s="23" t="s">
        <v>20</v>
      </c>
      <c r="D181" s="24"/>
      <c r="E181" s="24"/>
      <c r="F181" s="24"/>
      <c r="G181" s="24"/>
      <c r="H181" s="25">
        <f>H182</f>
        <v>3073</v>
      </c>
      <c r="N181" s="58"/>
      <c r="O181" s="53"/>
      <c r="Q181" s="53"/>
      <c r="S181" s="53"/>
      <c r="W181" s="2"/>
      <c r="X181" s="146">
        <f>X182</f>
        <v>3073</v>
      </c>
      <c r="Z181" s="146">
        <f>Z182</f>
        <v>3073</v>
      </c>
    </row>
    <row r="182" spans="2:26" s="60" customFormat="1">
      <c r="B182" s="4" t="s">
        <v>184</v>
      </c>
      <c r="C182" s="26"/>
      <c r="D182" s="27" t="s">
        <v>120</v>
      </c>
      <c r="E182" s="27" t="s">
        <v>33</v>
      </c>
      <c r="F182" s="27"/>
      <c r="G182" s="27"/>
      <c r="H182" s="28">
        <f>H183</f>
        <v>3073</v>
      </c>
      <c r="N182" s="58"/>
      <c r="O182" s="53"/>
      <c r="Q182" s="53"/>
      <c r="S182" s="53"/>
      <c r="W182" s="2"/>
      <c r="X182" s="142">
        <f>X183</f>
        <v>3073</v>
      </c>
      <c r="Z182" s="142">
        <f>Z183</f>
        <v>3073</v>
      </c>
    </row>
    <row r="183" spans="2:26" s="60" customFormat="1" ht="31.5">
      <c r="B183" s="3" t="s">
        <v>185</v>
      </c>
      <c r="C183" s="26"/>
      <c r="D183" s="27" t="s">
        <v>120</v>
      </c>
      <c r="E183" s="27" t="s">
        <v>33</v>
      </c>
      <c r="F183" s="27" t="s">
        <v>186</v>
      </c>
      <c r="G183" s="27" t="s">
        <v>35</v>
      </c>
      <c r="H183" s="28">
        <f>H184</f>
        <v>3073</v>
      </c>
      <c r="N183" s="58"/>
      <c r="O183" s="53"/>
      <c r="Q183" s="53"/>
      <c r="S183" s="53"/>
      <c r="W183" s="2"/>
      <c r="X183" s="142">
        <f>X184</f>
        <v>3073</v>
      </c>
      <c r="Z183" s="142">
        <f>Z184</f>
        <v>3073</v>
      </c>
    </row>
    <row r="184" spans="2:26" s="60" customFormat="1" ht="31.5">
      <c r="B184" s="3" t="s">
        <v>94</v>
      </c>
      <c r="C184" s="26"/>
      <c r="D184" s="27" t="s">
        <v>120</v>
      </c>
      <c r="E184" s="27" t="s">
        <v>33</v>
      </c>
      <c r="F184" s="27" t="s">
        <v>187</v>
      </c>
      <c r="G184" s="27" t="s">
        <v>35</v>
      </c>
      <c r="H184" s="28">
        <f>H185</f>
        <v>3073</v>
      </c>
      <c r="N184" s="58"/>
      <c r="O184" s="53"/>
      <c r="Q184" s="53"/>
      <c r="S184" s="52"/>
      <c r="W184" s="2"/>
      <c r="X184" s="142">
        <f>X185</f>
        <v>3073</v>
      </c>
      <c r="Z184" s="142">
        <f>Z185</f>
        <v>3073</v>
      </c>
    </row>
    <row r="185" spans="2:26" s="60" customFormat="1" ht="47.25" customHeight="1">
      <c r="B185" s="3" t="s">
        <v>188</v>
      </c>
      <c r="C185" s="26"/>
      <c r="D185" s="27" t="s">
        <v>120</v>
      </c>
      <c r="E185" s="27" t="s">
        <v>33</v>
      </c>
      <c r="F185" s="27" t="s">
        <v>187</v>
      </c>
      <c r="G185" s="27" t="s">
        <v>97</v>
      </c>
      <c r="H185" s="28">
        <v>3073</v>
      </c>
      <c r="N185" s="58"/>
      <c r="O185" s="53"/>
      <c r="Q185" s="53"/>
      <c r="S185" s="53"/>
      <c r="W185" s="2"/>
      <c r="X185" s="142">
        <v>3073</v>
      </c>
      <c r="Z185" s="142">
        <f>X185+Y185</f>
        <v>3073</v>
      </c>
    </row>
    <row r="186" spans="2:26" s="60" customFormat="1" ht="32.25" customHeight="1">
      <c r="B186" s="35" t="s">
        <v>23</v>
      </c>
      <c r="C186" s="51" t="s">
        <v>22</v>
      </c>
      <c r="D186" s="27"/>
      <c r="E186" s="27"/>
      <c r="F186" s="27"/>
      <c r="G186" s="27"/>
      <c r="H186" s="30">
        <f>H187</f>
        <v>3055.9</v>
      </c>
      <c r="N186" s="58"/>
      <c r="O186" s="53"/>
      <c r="Q186" s="53"/>
      <c r="S186" s="52"/>
      <c r="W186" s="2"/>
      <c r="X186" s="145">
        <f>X187</f>
        <v>3055.9</v>
      </c>
      <c r="Z186" s="145">
        <f>Z187</f>
        <v>3055.92</v>
      </c>
    </row>
    <row r="187" spans="2:26" s="60" customFormat="1" ht="18.75" customHeight="1">
      <c r="B187" s="4" t="s">
        <v>189</v>
      </c>
      <c r="C187" s="29"/>
      <c r="D187" s="27" t="s">
        <v>39</v>
      </c>
      <c r="E187" s="27" t="s">
        <v>33</v>
      </c>
      <c r="F187" s="27"/>
      <c r="G187" s="27"/>
      <c r="H187" s="28">
        <f>H188</f>
        <v>3055.9</v>
      </c>
      <c r="M187" s="86"/>
      <c r="N187" s="58"/>
      <c r="O187" s="86"/>
      <c r="Q187" s="86"/>
      <c r="S187" s="86"/>
      <c r="V187" s="86"/>
      <c r="W187" s="2"/>
      <c r="X187" s="142">
        <f>X188</f>
        <v>3055.9</v>
      </c>
      <c r="Z187" s="142">
        <f>Z188</f>
        <v>3055.92</v>
      </c>
    </row>
    <row r="188" spans="2:26" s="60" customFormat="1" ht="18" customHeight="1">
      <c r="B188" s="3" t="s">
        <v>190</v>
      </c>
      <c r="C188" s="29"/>
      <c r="D188" s="27" t="s">
        <v>39</v>
      </c>
      <c r="E188" s="27" t="s">
        <v>33</v>
      </c>
      <c r="F188" s="27" t="s">
        <v>191</v>
      </c>
      <c r="G188" s="27" t="s">
        <v>35</v>
      </c>
      <c r="H188" s="28">
        <f>H189+H191+H193+H195</f>
        <v>3055.9</v>
      </c>
      <c r="M188" s="50"/>
      <c r="N188" s="58"/>
      <c r="O188" s="53"/>
      <c r="Q188" s="50"/>
      <c r="S188" s="50"/>
      <c r="V188" s="50"/>
      <c r="W188" s="2"/>
      <c r="X188" s="142">
        <f>X189+X191+X193+X195</f>
        <v>3055.9</v>
      </c>
      <c r="Z188" s="142">
        <f>Z189+Z191+Z193+Z195</f>
        <v>3055.92</v>
      </c>
    </row>
    <row r="189" spans="2:26" s="60" customFormat="1" ht="92.25" customHeight="1">
      <c r="B189" s="3" t="s">
        <v>192</v>
      </c>
      <c r="C189" s="29"/>
      <c r="D189" s="27" t="s">
        <v>39</v>
      </c>
      <c r="E189" s="27" t="s">
        <v>33</v>
      </c>
      <c r="F189" s="27" t="s">
        <v>193</v>
      </c>
      <c r="G189" s="27" t="s">
        <v>35</v>
      </c>
      <c r="H189" s="28">
        <f>H190</f>
        <v>355.9</v>
      </c>
      <c r="M189" s="50"/>
      <c r="N189" s="58"/>
      <c r="O189" s="53"/>
      <c r="Q189" s="50"/>
      <c r="S189" s="50"/>
      <c r="V189" s="50"/>
      <c r="W189" s="2"/>
      <c r="X189" s="142">
        <f>X190</f>
        <v>355.9</v>
      </c>
      <c r="Z189" s="142">
        <f>Z190</f>
        <v>355.91999999999996</v>
      </c>
    </row>
    <row r="190" spans="2:26" s="60" customFormat="1" ht="48" customHeight="1">
      <c r="B190" s="3" t="s">
        <v>194</v>
      </c>
      <c r="C190" s="29"/>
      <c r="D190" s="27" t="s">
        <v>39</v>
      </c>
      <c r="E190" s="27" t="s">
        <v>33</v>
      </c>
      <c r="F190" s="27" t="s">
        <v>193</v>
      </c>
      <c r="G190" s="27" t="s">
        <v>195</v>
      </c>
      <c r="H190" s="28">
        <v>355.9</v>
      </c>
      <c r="M190" s="52"/>
      <c r="N190" s="58"/>
      <c r="O190" s="53"/>
      <c r="Q190" s="53"/>
      <c r="S190" s="52"/>
      <c r="W190" s="2"/>
      <c r="X190" s="142">
        <v>355.9</v>
      </c>
      <c r="Y190" s="60">
        <v>0.02</v>
      </c>
      <c r="Z190" s="142">
        <f>X190+Y190</f>
        <v>355.91999999999996</v>
      </c>
    </row>
    <row r="191" spans="2:26" s="60" customFormat="1" ht="18" customHeight="1">
      <c r="B191" s="4" t="s">
        <v>196</v>
      </c>
      <c r="C191" s="29"/>
      <c r="D191" s="27" t="s">
        <v>39</v>
      </c>
      <c r="E191" s="27" t="s">
        <v>33</v>
      </c>
      <c r="F191" s="27" t="s">
        <v>197</v>
      </c>
      <c r="G191" s="27" t="s">
        <v>35</v>
      </c>
      <c r="H191" s="28">
        <f>H192</f>
        <v>2027</v>
      </c>
      <c r="M191" s="52"/>
      <c r="N191" s="58"/>
      <c r="O191" s="53"/>
      <c r="Q191" s="53"/>
      <c r="S191" s="52"/>
      <c r="W191" s="2"/>
      <c r="X191" s="142">
        <f>X192</f>
        <v>2027</v>
      </c>
      <c r="Z191" s="142">
        <f>Z192</f>
        <v>2027</v>
      </c>
    </row>
    <row r="192" spans="2:26" s="60" customFormat="1" ht="45.75" customHeight="1">
      <c r="B192" s="3" t="s">
        <v>194</v>
      </c>
      <c r="C192" s="29"/>
      <c r="D192" s="27" t="s">
        <v>39</v>
      </c>
      <c r="E192" s="27" t="s">
        <v>33</v>
      </c>
      <c r="F192" s="27" t="s">
        <v>197</v>
      </c>
      <c r="G192" s="27" t="s">
        <v>195</v>
      </c>
      <c r="H192" s="28">
        <v>2027</v>
      </c>
      <c r="M192" s="50"/>
      <c r="N192" s="58"/>
      <c r="O192" s="53"/>
      <c r="Q192" s="50"/>
      <c r="S192" s="50"/>
      <c r="V192" s="50"/>
      <c r="W192" s="2"/>
      <c r="X192" s="142">
        <v>2027</v>
      </c>
      <c r="Z192" s="142">
        <f>X192+Y192</f>
        <v>2027</v>
      </c>
    </row>
    <row r="193" spans="2:26" s="60" customFormat="1" ht="46.5" customHeight="1">
      <c r="B193" s="3" t="s">
        <v>198</v>
      </c>
      <c r="C193" s="29"/>
      <c r="D193" s="27" t="s">
        <v>39</v>
      </c>
      <c r="E193" s="27" t="s">
        <v>33</v>
      </c>
      <c r="F193" s="27" t="s">
        <v>199</v>
      </c>
      <c r="G193" s="27" t="s">
        <v>35</v>
      </c>
      <c r="H193" s="28">
        <f>H194</f>
        <v>420.4</v>
      </c>
      <c r="M193" s="50"/>
      <c r="N193" s="58"/>
      <c r="O193" s="53"/>
      <c r="Q193" s="50"/>
      <c r="S193" s="50"/>
      <c r="V193" s="50"/>
      <c r="W193" s="2"/>
      <c r="X193" s="142">
        <f>X194</f>
        <v>420.4</v>
      </c>
      <c r="Z193" s="142">
        <f>Z194</f>
        <v>420.4</v>
      </c>
    </row>
    <row r="194" spans="2:26" s="60" customFormat="1" ht="48" customHeight="1">
      <c r="B194" s="3" t="s">
        <v>194</v>
      </c>
      <c r="C194" s="29"/>
      <c r="D194" s="27" t="s">
        <v>39</v>
      </c>
      <c r="E194" s="27" t="s">
        <v>33</v>
      </c>
      <c r="F194" s="27" t="s">
        <v>199</v>
      </c>
      <c r="G194" s="27" t="s">
        <v>195</v>
      </c>
      <c r="H194" s="28">
        <v>420.4</v>
      </c>
      <c r="M194" s="52"/>
      <c r="N194" s="58"/>
      <c r="O194" s="53"/>
      <c r="Q194" s="53"/>
      <c r="S194" s="52"/>
      <c r="W194" s="2"/>
      <c r="X194" s="142">
        <v>420.4</v>
      </c>
      <c r="Z194" s="142">
        <f>X194+Y194</f>
        <v>420.4</v>
      </c>
    </row>
    <row r="195" spans="2:26" s="60" customFormat="1" ht="50.25" customHeight="1">
      <c r="B195" s="3" t="s">
        <v>200</v>
      </c>
      <c r="C195" s="29"/>
      <c r="D195" s="27" t="s">
        <v>39</v>
      </c>
      <c r="E195" s="27" t="s">
        <v>33</v>
      </c>
      <c r="F195" s="27" t="s">
        <v>201</v>
      </c>
      <c r="G195" s="27" t="s">
        <v>35</v>
      </c>
      <c r="H195" s="28">
        <f>H196</f>
        <v>252.6</v>
      </c>
      <c r="M195" s="52"/>
      <c r="N195" s="58"/>
      <c r="O195" s="53"/>
      <c r="Q195" s="53"/>
      <c r="S195" s="52"/>
      <c r="W195" s="2"/>
      <c r="X195" s="142">
        <f>X196</f>
        <v>252.6</v>
      </c>
      <c r="Z195" s="142">
        <f>Z196</f>
        <v>252.6</v>
      </c>
    </row>
    <row r="196" spans="2:26" s="60" customFormat="1" ht="15" customHeight="1">
      <c r="B196" s="3" t="s">
        <v>122</v>
      </c>
      <c r="C196" s="29"/>
      <c r="D196" s="27" t="s">
        <v>39</v>
      </c>
      <c r="E196" s="27" t="s">
        <v>33</v>
      </c>
      <c r="F196" s="27" t="s">
        <v>201</v>
      </c>
      <c r="G196" s="27" t="s">
        <v>125</v>
      </c>
      <c r="H196" s="28">
        <v>252.6</v>
      </c>
      <c r="M196" s="86"/>
      <c r="N196" s="58"/>
      <c r="O196" s="86"/>
      <c r="Q196" s="86"/>
      <c r="S196" s="86"/>
      <c r="V196" s="86"/>
      <c r="W196" s="2"/>
      <c r="X196" s="142">
        <v>252.6</v>
      </c>
      <c r="Z196" s="142">
        <f>X196+Y196</f>
        <v>252.6</v>
      </c>
    </row>
    <row r="197" spans="2:26" s="60" customFormat="1" ht="30" customHeight="1">
      <c r="B197" s="35" t="s">
        <v>456</v>
      </c>
      <c r="C197" s="23" t="s">
        <v>311</v>
      </c>
      <c r="D197" s="24"/>
      <c r="E197" s="24"/>
      <c r="F197" s="24"/>
      <c r="G197" s="24"/>
      <c r="H197" s="25">
        <f>H198</f>
        <v>578.5</v>
      </c>
      <c r="M197" s="50"/>
      <c r="N197" s="58"/>
      <c r="O197" s="53"/>
      <c r="Q197" s="50"/>
      <c r="S197" s="50"/>
      <c r="V197" s="50"/>
      <c r="W197" s="2"/>
      <c r="X197" s="146">
        <f>X198</f>
        <v>578.5</v>
      </c>
      <c r="Z197" s="146">
        <f>Z198</f>
        <v>578.5</v>
      </c>
    </row>
    <row r="198" spans="2:26" s="60" customFormat="1" ht="18" customHeight="1">
      <c r="B198" s="3" t="s">
        <v>484</v>
      </c>
      <c r="C198" s="26"/>
      <c r="D198" s="27" t="s">
        <v>109</v>
      </c>
      <c r="E198" s="27" t="s">
        <v>109</v>
      </c>
      <c r="F198" s="27"/>
      <c r="G198" s="27"/>
      <c r="H198" s="28">
        <f>H199</f>
        <v>578.5</v>
      </c>
      <c r="M198" s="50"/>
      <c r="N198" s="58"/>
      <c r="O198" s="53"/>
      <c r="Q198" s="50"/>
      <c r="S198" s="50"/>
      <c r="V198" s="50"/>
      <c r="W198" s="2"/>
      <c r="X198" s="142">
        <f>X199</f>
        <v>578.5</v>
      </c>
      <c r="Z198" s="142">
        <f>Z199</f>
        <v>578.5</v>
      </c>
    </row>
    <row r="199" spans="2:26" s="60" customFormat="1" ht="31.5" customHeight="1">
      <c r="B199" s="3" t="s">
        <v>69</v>
      </c>
      <c r="C199" s="26"/>
      <c r="D199" s="27" t="s">
        <v>109</v>
      </c>
      <c r="E199" s="27" t="s">
        <v>109</v>
      </c>
      <c r="F199" s="27" t="s">
        <v>70</v>
      </c>
      <c r="G199" s="27" t="s">
        <v>35</v>
      </c>
      <c r="H199" s="28">
        <f>H200</f>
        <v>578.5</v>
      </c>
      <c r="M199" s="52"/>
      <c r="N199" s="58"/>
      <c r="O199" s="53"/>
      <c r="Q199" s="53"/>
      <c r="S199" s="52"/>
      <c r="W199" s="2"/>
      <c r="X199" s="142">
        <f>X200</f>
        <v>578.5</v>
      </c>
      <c r="Z199" s="142">
        <f>Z200</f>
        <v>578.5</v>
      </c>
    </row>
    <row r="200" spans="2:26" s="60" customFormat="1" ht="32.25" customHeight="1">
      <c r="B200" s="3" t="s">
        <v>36</v>
      </c>
      <c r="C200" s="26"/>
      <c r="D200" s="27" t="s">
        <v>109</v>
      </c>
      <c r="E200" s="27" t="s">
        <v>109</v>
      </c>
      <c r="F200" s="27" t="s">
        <v>70</v>
      </c>
      <c r="G200" s="27" t="s">
        <v>55</v>
      </c>
      <c r="H200" s="28">
        <f>H201+H202+H203</f>
        <v>578.5</v>
      </c>
      <c r="I200" s="83"/>
      <c r="M200" s="86"/>
      <c r="N200" s="58"/>
      <c r="O200" s="86"/>
      <c r="Q200" s="86"/>
      <c r="S200" s="86"/>
      <c r="V200" s="86"/>
      <c r="W200" s="2"/>
      <c r="X200" s="142">
        <f>X201+X202+X203</f>
        <v>578.5</v>
      </c>
      <c r="Z200" s="142">
        <f>Z201+Z202+Z203</f>
        <v>578.5</v>
      </c>
    </row>
    <row r="201" spans="2:26" s="60" customFormat="1" ht="30" customHeight="1">
      <c r="B201" s="3" t="s">
        <v>480</v>
      </c>
      <c r="C201" s="26"/>
      <c r="D201" s="27" t="s">
        <v>109</v>
      </c>
      <c r="E201" s="27" t="s">
        <v>109</v>
      </c>
      <c r="F201" s="27" t="s">
        <v>404</v>
      </c>
      <c r="G201" s="27" t="s">
        <v>55</v>
      </c>
      <c r="H201" s="28">
        <v>305</v>
      </c>
      <c r="M201" s="50"/>
      <c r="N201" s="58"/>
      <c r="O201" s="53"/>
      <c r="Q201" s="50"/>
      <c r="S201" s="50"/>
      <c r="V201" s="50"/>
      <c r="W201" s="2"/>
      <c r="X201" s="142">
        <v>305</v>
      </c>
      <c r="Z201" s="142">
        <f t="shared" ref="Z201:Z203" si="36">X201+Y201</f>
        <v>305</v>
      </c>
    </row>
    <row r="202" spans="2:26" s="60" customFormat="1" ht="33.75" customHeight="1">
      <c r="B202" s="3" t="s">
        <v>481</v>
      </c>
      <c r="C202" s="26"/>
      <c r="D202" s="27" t="s">
        <v>109</v>
      </c>
      <c r="E202" s="27" t="s">
        <v>109</v>
      </c>
      <c r="F202" s="27" t="s">
        <v>405</v>
      </c>
      <c r="G202" s="27" t="s">
        <v>55</v>
      </c>
      <c r="H202" s="28">
        <v>192.5</v>
      </c>
      <c r="M202" s="50"/>
      <c r="N202" s="58"/>
      <c r="O202" s="53"/>
      <c r="Q202" s="50"/>
      <c r="S202" s="50"/>
      <c r="V202" s="50"/>
      <c r="W202" s="2"/>
      <c r="X202" s="142">
        <v>192.5</v>
      </c>
      <c r="Z202" s="142">
        <f t="shared" si="36"/>
        <v>192.5</v>
      </c>
    </row>
    <row r="203" spans="2:26" s="60" customFormat="1" ht="62.25" customHeight="1">
      <c r="B203" s="3" t="s">
        <v>482</v>
      </c>
      <c r="C203" s="26"/>
      <c r="D203" s="27" t="s">
        <v>109</v>
      </c>
      <c r="E203" s="27" t="s">
        <v>109</v>
      </c>
      <c r="F203" s="27" t="s">
        <v>410</v>
      </c>
      <c r="G203" s="27" t="s">
        <v>55</v>
      </c>
      <c r="H203" s="28">
        <v>81</v>
      </c>
      <c r="M203" s="50"/>
      <c r="N203" s="58"/>
      <c r="O203" s="53"/>
      <c r="Q203" s="50"/>
      <c r="S203" s="50"/>
      <c r="V203" s="50"/>
      <c r="W203" s="2"/>
      <c r="X203" s="142">
        <v>81</v>
      </c>
      <c r="Z203" s="142">
        <f t="shared" si="36"/>
        <v>81</v>
      </c>
    </row>
    <row r="204" spans="2:26" s="60" customFormat="1" ht="32.25" customHeight="1">
      <c r="B204" s="35" t="s">
        <v>208</v>
      </c>
      <c r="C204" s="54">
        <v>132</v>
      </c>
      <c r="D204" s="24"/>
      <c r="E204" s="24"/>
      <c r="F204" s="24"/>
      <c r="G204" s="24"/>
      <c r="H204" s="25">
        <f>H205</f>
        <v>0</v>
      </c>
      <c r="M204" s="52"/>
      <c r="N204" s="58"/>
      <c r="O204" s="53"/>
      <c r="Q204" s="53"/>
      <c r="S204" s="52"/>
      <c r="W204" s="2"/>
      <c r="X204" s="146">
        <f>X205</f>
        <v>1100</v>
      </c>
      <c r="Z204" s="146">
        <f>Z205</f>
        <v>1100</v>
      </c>
    </row>
    <row r="205" spans="2:26" s="60" customFormat="1" ht="33.75" customHeight="1">
      <c r="B205" s="3" t="s">
        <v>92</v>
      </c>
      <c r="C205" s="26"/>
      <c r="D205" s="27" t="s">
        <v>80</v>
      </c>
      <c r="E205" s="27" t="s">
        <v>80</v>
      </c>
      <c r="F205" s="27"/>
      <c r="G205" s="27"/>
      <c r="H205" s="28">
        <f>H206</f>
        <v>0</v>
      </c>
      <c r="N205" s="58"/>
      <c r="O205" s="58"/>
      <c r="W205" s="2"/>
      <c r="X205" s="142">
        <f>X206</f>
        <v>1100</v>
      </c>
      <c r="Z205" s="142">
        <f>Z206</f>
        <v>1100</v>
      </c>
    </row>
    <row r="206" spans="2:26" s="60" customFormat="1" ht="63.75" customHeight="1">
      <c r="B206" s="3" t="s">
        <v>40</v>
      </c>
      <c r="C206" s="26"/>
      <c r="D206" s="27" t="s">
        <v>80</v>
      </c>
      <c r="E206" s="27" t="s">
        <v>80</v>
      </c>
      <c r="F206" s="27" t="s">
        <v>93</v>
      </c>
      <c r="G206" s="27" t="s">
        <v>35</v>
      </c>
      <c r="H206" s="28">
        <f>H207</f>
        <v>0</v>
      </c>
      <c r="M206" s="50"/>
      <c r="N206" s="58"/>
      <c r="O206" s="53"/>
      <c r="Q206" s="50"/>
      <c r="S206" s="50"/>
      <c r="V206" s="50"/>
      <c r="W206" s="2"/>
      <c r="X206" s="142">
        <f>X207</f>
        <v>1100</v>
      </c>
      <c r="Z206" s="142">
        <f>Z207</f>
        <v>1100</v>
      </c>
    </row>
    <row r="207" spans="2:26" s="60" customFormat="1" ht="33" customHeight="1">
      <c r="B207" s="3" t="s">
        <v>94</v>
      </c>
      <c r="C207" s="26"/>
      <c r="D207" s="27" t="s">
        <v>80</v>
      </c>
      <c r="E207" s="27" t="s">
        <v>80</v>
      </c>
      <c r="F207" s="27" t="s">
        <v>95</v>
      </c>
      <c r="G207" s="27" t="s">
        <v>35</v>
      </c>
      <c r="H207" s="28">
        <f>H208</f>
        <v>0</v>
      </c>
      <c r="M207" s="50"/>
      <c r="N207" s="58"/>
      <c r="O207" s="53"/>
      <c r="Q207" s="50"/>
      <c r="S207" s="50"/>
      <c r="V207" s="50"/>
      <c r="W207" s="2"/>
      <c r="X207" s="142">
        <f>X208</f>
        <v>1100</v>
      </c>
      <c r="Z207" s="142">
        <f>Z208</f>
        <v>1100</v>
      </c>
    </row>
    <row r="208" spans="2:26" s="60" customFormat="1" ht="29.25" customHeight="1">
      <c r="B208" s="3" t="s">
        <v>218</v>
      </c>
      <c r="C208" s="26"/>
      <c r="D208" s="27" t="s">
        <v>80</v>
      </c>
      <c r="E208" s="27" t="s">
        <v>80</v>
      </c>
      <c r="F208" s="27" t="s">
        <v>95</v>
      </c>
      <c r="G208" s="27" t="s">
        <v>97</v>
      </c>
      <c r="H208" s="28"/>
      <c r="M208" s="52"/>
      <c r="N208" s="58"/>
      <c r="O208" s="53"/>
      <c r="Q208" s="53"/>
      <c r="S208" s="52"/>
      <c r="W208" s="2">
        <v>1100</v>
      </c>
      <c r="X208" s="142">
        <f>H208+W208</f>
        <v>1100</v>
      </c>
      <c r="Z208" s="142">
        <f t="shared" ref="Z208" si="37">X208+Y208</f>
        <v>1100</v>
      </c>
    </row>
    <row r="209" spans="1:26" s="60" customFormat="1" ht="35.25" customHeight="1">
      <c r="B209" s="35" t="s">
        <v>428</v>
      </c>
      <c r="C209" s="23" t="s">
        <v>219</v>
      </c>
      <c r="D209" s="24"/>
      <c r="E209" s="24"/>
      <c r="F209" s="24"/>
      <c r="G209" s="24"/>
      <c r="H209" s="25">
        <f>H210+H216+H218+H234</f>
        <v>9419.5</v>
      </c>
      <c r="N209" s="58"/>
      <c r="O209" s="58"/>
      <c r="W209" s="2"/>
      <c r="X209" s="146">
        <f>X210+X216+X218+X234</f>
        <v>9589.5</v>
      </c>
      <c r="Z209" s="146">
        <f>Z210+Z216+Z218+Z234</f>
        <v>9419.5</v>
      </c>
    </row>
    <row r="210" spans="1:26" s="60" customFormat="1" ht="20.25" hidden="1" customHeight="1">
      <c r="B210" s="3" t="s">
        <v>104</v>
      </c>
      <c r="C210" s="26"/>
      <c r="D210" s="27" t="s">
        <v>99</v>
      </c>
      <c r="E210" s="27" t="s">
        <v>99</v>
      </c>
      <c r="F210" s="27"/>
      <c r="G210" s="27"/>
      <c r="H210" s="28">
        <f>H211</f>
        <v>0</v>
      </c>
      <c r="N210" s="58"/>
      <c r="O210" s="58"/>
      <c r="W210" s="2"/>
      <c r="X210" s="142">
        <f>X211</f>
        <v>0</v>
      </c>
      <c r="Z210" s="142">
        <f>Z211</f>
        <v>0</v>
      </c>
    </row>
    <row r="211" spans="1:26" s="60" customFormat="1" ht="28.5" hidden="1" customHeight="1">
      <c r="B211" s="3" t="s">
        <v>168</v>
      </c>
      <c r="C211" s="26"/>
      <c r="D211" s="27" t="s">
        <v>99</v>
      </c>
      <c r="E211" s="27" t="s">
        <v>99</v>
      </c>
      <c r="F211" s="27" t="s">
        <v>169</v>
      </c>
      <c r="G211" s="27" t="s">
        <v>35</v>
      </c>
      <c r="H211" s="28">
        <f>H212</f>
        <v>0</v>
      </c>
      <c r="N211" s="58"/>
      <c r="O211" s="58"/>
      <c r="W211" s="2"/>
      <c r="X211" s="142">
        <f>X212</f>
        <v>0</v>
      </c>
      <c r="Z211" s="142">
        <f>Z212</f>
        <v>0</v>
      </c>
    </row>
    <row r="212" spans="1:26" s="60" customFormat="1" ht="12.75" hidden="1" customHeight="1">
      <c r="B212" s="4" t="s">
        <v>170</v>
      </c>
      <c r="C212" s="26"/>
      <c r="D212" s="27" t="s">
        <v>99</v>
      </c>
      <c r="E212" s="27" t="s">
        <v>99</v>
      </c>
      <c r="F212" s="27" t="s">
        <v>171</v>
      </c>
      <c r="G212" s="27" t="s">
        <v>35</v>
      </c>
      <c r="H212" s="28">
        <f>H214+H215</f>
        <v>0</v>
      </c>
      <c r="N212" s="58"/>
      <c r="O212" s="58"/>
      <c r="W212" s="2"/>
      <c r="X212" s="142">
        <f>X214+X215</f>
        <v>0</v>
      </c>
      <c r="Z212" s="142">
        <f>Z214+Z215</f>
        <v>0</v>
      </c>
    </row>
    <row r="213" spans="1:26" s="60" customFormat="1" ht="12.75" hidden="1" customHeight="1">
      <c r="A213" s="7"/>
      <c r="B213" s="3" t="s">
        <v>220</v>
      </c>
      <c r="C213" s="26"/>
      <c r="D213" s="27" t="s">
        <v>99</v>
      </c>
      <c r="E213" s="27" t="s">
        <v>99</v>
      </c>
      <c r="F213" s="27" t="s">
        <v>171</v>
      </c>
      <c r="G213" s="27" t="s">
        <v>35</v>
      </c>
      <c r="H213" s="28">
        <v>0</v>
      </c>
      <c r="I213" s="83"/>
      <c r="M213" s="86"/>
      <c r="N213" s="58"/>
      <c r="O213" s="86"/>
      <c r="Q213" s="86"/>
      <c r="S213" s="86"/>
      <c r="V213" s="86"/>
      <c r="W213" s="2"/>
      <c r="X213" s="142">
        <v>0</v>
      </c>
      <c r="Z213" s="142">
        <v>0</v>
      </c>
    </row>
    <row r="214" spans="1:26" s="60" customFormat="1" ht="12.75" hidden="1" customHeight="1">
      <c r="A214" s="7"/>
      <c r="B214" s="3" t="s">
        <v>221</v>
      </c>
      <c r="C214" s="26"/>
      <c r="D214" s="27" t="s">
        <v>99</v>
      </c>
      <c r="E214" s="27" t="s">
        <v>99</v>
      </c>
      <c r="F214" s="27" t="s">
        <v>222</v>
      </c>
      <c r="G214" s="27" t="s">
        <v>37</v>
      </c>
      <c r="H214" s="28"/>
      <c r="M214" s="50"/>
      <c r="N214" s="58"/>
      <c r="O214" s="53"/>
      <c r="Q214" s="50"/>
      <c r="S214" s="50"/>
      <c r="V214" s="50"/>
      <c r="W214" s="2"/>
      <c r="X214" s="142"/>
      <c r="Z214" s="142"/>
    </row>
    <row r="215" spans="1:26" s="60" customFormat="1" ht="12.75" hidden="1" customHeight="1">
      <c r="A215" s="7"/>
      <c r="B215" s="3" t="s">
        <v>223</v>
      </c>
      <c r="C215" s="26"/>
      <c r="D215" s="27" t="s">
        <v>99</v>
      </c>
      <c r="E215" s="27" t="s">
        <v>99</v>
      </c>
      <c r="F215" s="27" t="s">
        <v>224</v>
      </c>
      <c r="G215" s="27" t="s">
        <v>37</v>
      </c>
      <c r="H215" s="28"/>
      <c r="M215" s="50"/>
      <c r="N215" s="58"/>
      <c r="O215" s="53"/>
      <c r="Q215" s="50"/>
      <c r="S215" s="50"/>
      <c r="V215" s="50"/>
      <c r="W215" s="2"/>
      <c r="X215" s="142"/>
      <c r="Z215" s="142"/>
    </row>
    <row r="216" spans="1:26" s="60" customFormat="1" ht="12.75" hidden="1" customHeight="1">
      <c r="A216" s="7"/>
      <c r="B216" s="3" t="s">
        <v>143</v>
      </c>
      <c r="C216" s="26"/>
      <c r="D216" s="27" t="s">
        <v>109</v>
      </c>
      <c r="E216" s="27" t="s">
        <v>120</v>
      </c>
      <c r="F216" s="27"/>
      <c r="G216" s="27"/>
      <c r="H216" s="28">
        <f>H217</f>
        <v>0</v>
      </c>
      <c r="M216" s="50"/>
      <c r="N216" s="58"/>
      <c r="O216" s="53"/>
      <c r="Q216" s="50"/>
      <c r="S216" s="50"/>
      <c r="V216" s="50"/>
      <c r="W216" s="2"/>
      <c r="X216" s="142">
        <f>X217</f>
        <v>0</v>
      </c>
      <c r="Z216" s="142">
        <f>Z217</f>
        <v>0</v>
      </c>
    </row>
    <row r="217" spans="1:26" s="60" customFormat="1" ht="12.75" hidden="1" customHeight="1">
      <c r="A217" s="7"/>
      <c r="B217" s="3" t="s">
        <v>69</v>
      </c>
      <c r="C217" s="26"/>
      <c r="D217" s="27" t="s">
        <v>109</v>
      </c>
      <c r="E217" s="27" t="s">
        <v>120</v>
      </c>
      <c r="F217" s="27" t="s">
        <v>70</v>
      </c>
      <c r="G217" s="27" t="s">
        <v>35</v>
      </c>
      <c r="H217" s="28"/>
      <c r="M217" s="52"/>
      <c r="N217" s="58"/>
      <c r="O217" s="53"/>
      <c r="Q217" s="53"/>
      <c r="S217" s="52"/>
      <c r="W217" s="2"/>
      <c r="X217" s="142"/>
      <c r="Z217" s="142"/>
    </row>
    <row r="218" spans="1:26" s="60" customFormat="1" ht="19.5" customHeight="1">
      <c r="A218" s="7"/>
      <c r="B218" s="4" t="s">
        <v>121</v>
      </c>
      <c r="C218" s="26"/>
      <c r="D218" s="27" t="s">
        <v>120</v>
      </c>
      <c r="E218" s="27" t="s">
        <v>39</v>
      </c>
      <c r="F218" s="27"/>
      <c r="G218" s="27"/>
      <c r="H218" s="28">
        <f>H219+H224+H228+H231</f>
        <v>5407.5</v>
      </c>
      <c r="N218" s="58"/>
      <c r="O218" s="58"/>
      <c r="W218" s="2"/>
      <c r="X218" s="142">
        <f>X219+X224+X228+X231</f>
        <v>5577.5</v>
      </c>
      <c r="Z218" s="142">
        <f>Z219+Z224+Z228+Z231</f>
        <v>5407.5</v>
      </c>
    </row>
    <row r="219" spans="1:26" s="60" customFormat="1" ht="18" customHeight="1">
      <c r="A219" s="7"/>
      <c r="B219" s="4" t="s">
        <v>228</v>
      </c>
      <c r="C219" s="26"/>
      <c r="D219" s="27" t="s">
        <v>120</v>
      </c>
      <c r="E219" s="27" t="s">
        <v>39</v>
      </c>
      <c r="F219" s="27" t="s">
        <v>229</v>
      </c>
      <c r="G219" s="27" t="s">
        <v>35</v>
      </c>
      <c r="H219" s="28">
        <f>H222+H220</f>
        <v>2534.4</v>
      </c>
      <c r="N219" s="58"/>
      <c r="O219" s="58"/>
      <c r="W219" s="2"/>
      <c r="X219" s="142">
        <f>X222+X220</f>
        <v>2534.4</v>
      </c>
      <c r="Z219" s="142">
        <f>X219+Y219</f>
        <v>2534.4</v>
      </c>
    </row>
    <row r="220" spans="1:26" s="60" customFormat="1" ht="96.75" customHeight="1">
      <c r="A220" s="7"/>
      <c r="B220" s="3" t="s">
        <v>429</v>
      </c>
      <c r="C220" s="26"/>
      <c r="D220" s="27" t="s">
        <v>120</v>
      </c>
      <c r="E220" s="27" t="s">
        <v>39</v>
      </c>
      <c r="F220" s="27" t="s">
        <v>412</v>
      </c>
      <c r="G220" s="27" t="s">
        <v>35</v>
      </c>
      <c r="H220" s="28">
        <f>H221</f>
        <v>1250</v>
      </c>
      <c r="N220" s="58"/>
      <c r="O220" s="58"/>
      <c r="W220" s="2"/>
      <c r="X220" s="142">
        <f>X221</f>
        <v>1250</v>
      </c>
      <c r="Z220" s="142">
        <f>Z221</f>
        <v>1250</v>
      </c>
    </row>
    <row r="221" spans="1:26" s="60" customFormat="1">
      <c r="A221" s="7"/>
      <c r="B221" s="3" t="s">
        <v>122</v>
      </c>
      <c r="C221" s="26"/>
      <c r="D221" s="27" t="s">
        <v>120</v>
      </c>
      <c r="E221" s="27" t="s">
        <v>39</v>
      </c>
      <c r="F221" s="27" t="s">
        <v>412</v>
      </c>
      <c r="G221" s="27" t="s">
        <v>125</v>
      </c>
      <c r="H221" s="28">
        <v>1250</v>
      </c>
      <c r="N221" s="58"/>
      <c r="O221" s="58"/>
      <c r="W221" s="2"/>
      <c r="X221" s="142">
        <v>1250</v>
      </c>
      <c r="Z221" s="142">
        <f>X221+Y221</f>
        <v>1250</v>
      </c>
    </row>
    <row r="222" spans="1:26" s="60" customFormat="1">
      <c r="A222" s="7"/>
      <c r="B222" s="3" t="s">
        <v>234</v>
      </c>
      <c r="C222" s="26"/>
      <c r="D222" s="27" t="s">
        <v>120</v>
      </c>
      <c r="E222" s="27" t="s">
        <v>39</v>
      </c>
      <c r="F222" s="27" t="s">
        <v>124</v>
      </c>
      <c r="G222" s="27" t="s">
        <v>35</v>
      </c>
      <c r="H222" s="28">
        <f>H223</f>
        <v>1284.4000000000001</v>
      </c>
      <c r="N222" s="58"/>
      <c r="O222" s="58"/>
      <c r="W222" s="2"/>
      <c r="X222" s="142">
        <f>X223</f>
        <v>1284.4000000000001</v>
      </c>
      <c r="Z222" s="142">
        <f>Z223</f>
        <v>1284.4000000000001</v>
      </c>
    </row>
    <row r="223" spans="1:26" s="60" customFormat="1">
      <c r="A223" s="7"/>
      <c r="B223" s="3" t="s">
        <v>122</v>
      </c>
      <c r="C223" s="26"/>
      <c r="D223" s="27" t="s">
        <v>120</v>
      </c>
      <c r="E223" s="27" t="s">
        <v>39</v>
      </c>
      <c r="F223" s="27" t="s">
        <v>124</v>
      </c>
      <c r="G223" s="27" t="s">
        <v>125</v>
      </c>
      <c r="H223" s="28">
        <f>1154.4+130</f>
        <v>1284.4000000000001</v>
      </c>
      <c r="N223" s="58"/>
      <c r="O223" s="58"/>
      <c r="W223" s="2"/>
      <c r="X223" s="142">
        <f>1154.4+130</f>
        <v>1284.4000000000001</v>
      </c>
      <c r="Z223" s="142">
        <f>X223+Y223</f>
        <v>1284.4000000000001</v>
      </c>
    </row>
    <row r="224" spans="1:26" s="60" customFormat="1" ht="31.5">
      <c r="A224" s="7"/>
      <c r="B224" s="3" t="s">
        <v>154</v>
      </c>
      <c r="C224" s="26"/>
      <c r="D224" s="27" t="s">
        <v>120</v>
      </c>
      <c r="E224" s="27" t="s">
        <v>39</v>
      </c>
      <c r="F224" s="27" t="s">
        <v>235</v>
      </c>
      <c r="G224" s="27" t="s">
        <v>35</v>
      </c>
      <c r="H224" s="28">
        <f>H225</f>
        <v>860.6</v>
      </c>
      <c r="I224" s="83"/>
      <c r="M224" s="86"/>
      <c r="N224" s="58"/>
      <c r="O224" s="86"/>
      <c r="Q224" s="86"/>
      <c r="S224" s="86"/>
      <c r="V224" s="86"/>
      <c r="W224" s="2"/>
      <c r="X224" s="142">
        <f>X225</f>
        <v>1030.5999999999999</v>
      </c>
      <c r="Z224" s="142">
        <f>Z225</f>
        <v>860.59999999999991</v>
      </c>
    </row>
    <row r="225" spans="1:26" s="60" customFormat="1" ht="31.5">
      <c r="A225" s="7"/>
      <c r="B225" s="3" t="s">
        <v>126</v>
      </c>
      <c r="C225" s="26"/>
      <c r="D225" s="27" t="s">
        <v>120</v>
      </c>
      <c r="E225" s="27" t="s">
        <v>39</v>
      </c>
      <c r="F225" s="27" t="s">
        <v>127</v>
      </c>
      <c r="G225" s="27" t="s">
        <v>35</v>
      </c>
      <c r="H225" s="28">
        <f>H226</f>
        <v>860.6</v>
      </c>
      <c r="M225" s="50"/>
      <c r="N225" s="58"/>
      <c r="O225" s="53"/>
      <c r="Q225" s="50"/>
      <c r="S225" s="50"/>
      <c r="V225" s="50"/>
      <c r="W225" s="2"/>
      <c r="X225" s="142">
        <f>X226</f>
        <v>1030.5999999999999</v>
      </c>
      <c r="Z225" s="142">
        <f>Z226</f>
        <v>860.59999999999991</v>
      </c>
    </row>
    <row r="226" spans="1:26" s="60" customFormat="1" ht="15" customHeight="1">
      <c r="A226" s="7"/>
      <c r="B226" s="3" t="s">
        <v>128</v>
      </c>
      <c r="C226" s="26"/>
      <c r="D226" s="27" t="s">
        <v>120</v>
      </c>
      <c r="E226" s="27" t="s">
        <v>39</v>
      </c>
      <c r="F226" s="27" t="s">
        <v>129</v>
      </c>
      <c r="G226" s="27" t="s">
        <v>35</v>
      </c>
      <c r="H226" s="28">
        <f>H227</f>
        <v>860.6</v>
      </c>
      <c r="M226" s="50"/>
      <c r="N226" s="58"/>
      <c r="O226" s="53"/>
      <c r="Q226" s="50"/>
      <c r="S226" s="50"/>
      <c r="V226" s="50"/>
      <c r="W226" s="2"/>
      <c r="X226" s="142">
        <f>X227</f>
        <v>1030.5999999999999</v>
      </c>
      <c r="Z226" s="142">
        <f>Z227</f>
        <v>860.59999999999991</v>
      </c>
    </row>
    <row r="227" spans="1:26" s="60" customFormat="1" ht="12.75" customHeight="1">
      <c r="A227" s="7"/>
      <c r="B227" s="4" t="s">
        <v>54</v>
      </c>
      <c r="C227" s="26"/>
      <c r="D227" s="27" t="s">
        <v>120</v>
      </c>
      <c r="E227" s="27" t="s">
        <v>39</v>
      </c>
      <c r="F227" s="27" t="s">
        <v>129</v>
      </c>
      <c r="G227" s="27" t="s">
        <v>55</v>
      </c>
      <c r="H227" s="28">
        <f>619+241.6</f>
        <v>860.6</v>
      </c>
      <c r="M227" s="50"/>
      <c r="N227" s="58"/>
      <c r="O227" s="53"/>
      <c r="Q227" s="50"/>
      <c r="S227" s="50"/>
      <c r="V227" s="50"/>
      <c r="W227" s="2">
        <v>170</v>
      </c>
      <c r="X227" s="142">
        <f>W227+H227</f>
        <v>1030.5999999999999</v>
      </c>
      <c r="Y227" s="60">
        <v>-170</v>
      </c>
      <c r="Z227" s="142">
        <f>X227+Y227</f>
        <v>860.59999999999991</v>
      </c>
    </row>
    <row r="228" spans="1:26" s="60" customFormat="1" ht="16.5" customHeight="1">
      <c r="A228" s="7"/>
      <c r="B228" s="4" t="s">
        <v>82</v>
      </c>
      <c r="C228" s="26"/>
      <c r="D228" s="27" t="s">
        <v>120</v>
      </c>
      <c r="E228" s="27" t="s">
        <v>39</v>
      </c>
      <c r="F228" s="27" t="s">
        <v>117</v>
      </c>
      <c r="G228" s="27" t="s">
        <v>35</v>
      </c>
      <c r="H228" s="28">
        <f>H230</f>
        <v>100</v>
      </c>
      <c r="M228" s="52"/>
      <c r="N228" s="58"/>
      <c r="O228" s="53"/>
      <c r="Q228" s="53"/>
      <c r="S228" s="52"/>
      <c r="W228" s="2"/>
      <c r="X228" s="142">
        <f>X230</f>
        <v>100</v>
      </c>
      <c r="Z228" s="142">
        <f>Z230</f>
        <v>100</v>
      </c>
    </row>
    <row r="229" spans="1:26" s="60" customFormat="1" ht="24.75" hidden="1" customHeight="1">
      <c r="A229" s="7"/>
      <c r="B229" s="4" t="s">
        <v>82</v>
      </c>
      <c r="C229" s="26"/>
      <c r="D229" s="27" t="s">
        <v>120</v>
      </c>
      <c r="E229" s="27" t="s">
        <v>39</v>
      </c>
      <c r="F229" s="27" t="s">
        <v>158</v>
      </c>
      <c r="G229" s="27" t="s">
        <v>156</v>
      </c>
      <c r="H229" s="28">
        <f>H230</f>
        <v>100</v>
      </c>
      <c r="N229" s="58"/>
      <c r="O229" s="58"/>
      <c r="W229" s="2"/>
      <c r="X229" s="142">
        <f>X230</f>
        <v>100</v>
      </c>
      <c r="Z229" s="142">
        <f>Z230</f>
        <v>100</v>
      </c>
    </row>
    <row r="230" spans="1:26" s="60" customFormat="1" ht="60.75" customHeight="1">
      <c r="A230" s="7"/>
      <c r="B230" s="3" t="s">
        <v>236</v>
      </c>
      <c r="C230" s="26"/>
      <c r="D230" s="27" t="s">
        <v>120</v>
      </c>
      <c r="E230" s="27" t="s">
        <v>39</v>
      </c>
      <c r="F230" s="27" t="s">
        <v>237</v>
      </c>
      <c r="G230" s="27" t="s">
        <v>156</v>
      </c>
      <c r="H230" s="28">
        <f>241.6-141.6</f>
        <v>100</v>
      </c>
      <c r="N230" s="58"/>
      <c r="O230" s="58"/>
      <c r="W230" s="2"/>
      <c r="X230" s="142">
        <f>241.6-141.6</f>
        <v>100</v>
      </c>
      <c r="Z230" s="142">
        <f>X230+Y230</f>
        <v>100</v>
      </c>
    </row>
    <row r="231" spans="1:26" s="60" customFormat="1" ht="31.5">
      <c r="A231" s="7"/>
      <c r="B231" s="3" t="s">
        <v>69</v>
      </c>
      <c r="C231" s="26"/>
      <c r="D231" s="27" t="s">
        <v>120</v>
      </c>
      <c r="E231" s="27" t="s">
        <v>39</v>
      </c>
      <c r="F231" s="27" t="s">
        <v>70</v>
      </c>
      <c r="G231" s="27" t="s">
        <v>35</v>
      </c>
      <c r="H231" s="28">
        <f>H232+H233</f>
        <v>1912.5</v>
      </c>
      <c r="M231" s="50"/>
      <c r="N231" s="58"/>
      <c r="O231" s="53"/>
      <c r="Q231" s="50"/>
      <c r="S231" s="50"/>
      <c r="V231" s="50"/>
      <c r="W231" s="2"/>
      <c r="X231" s="142">
        <f>X232+X233</f>
        <v>1912.5</v>
      </c>
      <c r="Z231" s="142">
        <f>Z232+Z233</f>
        <v>1912.5</v>
      </c>
    </row>
    <row r="232" spans="1:26" s="60" customFormat="1" ht="31.5">
      <c r="A232" s="7"/>
      <c r="B232" s="3" t="s">
        <v>238</v>
      </c>
      <c r="C232" s="26"/>
      <c r="D232" s="27" t="s">
        <v>120</v>
      </c>
      <c r="E232" s="27" t="s">
        <v>39</v>
      </c>
      <c r="F232" s="27" t="s">
        <v>413</v>
      </c>
      <c r="G232" s="27" t="s">
        <v>37</v>
      </c>
      <c r="H232" s="28">
        <v>789.3</v>
      </c>
      <c r="I232" s="7"/>
      <c r="J232" s="7"/>
      <c r="K232" s="7"/>
      <c r="L232" s="7"/>
      <c r="M232" s="50"/>
      <c r="N232" s="58"/>
      <c r="O232" s="53"/>
      <c r="Q232" s="50"/>
      <c r="S232" s="50"/>
      <c r="V232" s="50"/>
      <c r="W232" s="2"/>
      <c r="X232" s="142">
        <v>789.3</v>
      </c>
      <c r="Z232" s="142">
        <f>X232+Y232</f>
        <v>789.3</v>
      </c>
    </row>
    <row r="233" spans="1:26" s="60" customFormat="1" ht="62.25" customHeight="1">
      <c r="A233" s="7"/>
      <c r="B233" s="3" t="s">
        <v>239</v>
      </c>
      <c r="C233" s="26"/>
      <c r="D233" s="27" t="s">
        <v>120</v>
      </c>
      <c r="E233" s="27" t="s">
        <v>39</v>
      </c>
      <c r="F233" s="27" t="s">
        <v>414</v>
      </c>
      <c r="G233" s="27" t="s">
        <v>37</v>
      </c>
      <c r="H233" s="28">
        <v>1123.2</v>
      </c>
      <c r="M233" s="52"/>
      <c r="N233" s="58"/>
      <c r="O233" s="53"/>
      <c r="Q233" s="53"/>
      <c r="S233" s="52"/>
      <c r="W233" s="2"/>
      <c r="X233" s="142">
        <v>1123.2</v>
      </c>
      <c r="Z233" s="142">
        <f>X233+Y233</f>
        <v>1123.2</v>
      </c>
    </row>
    <row r="234" spans="1:26" s="60" customFormat="1" ht="17.25" customHeight="1">
      <c r="A234" s="7"/>
      <c r="B234" s="3" t="s">
        <v>240</v>
      </c>
      <c r="C234" s="26"/>
      <c r="D234" s="27" t="s">
        <v>120</v>
      </c>
      <c r="E234" s="27" t="s">
        <v>215</v>
      </c>
      <c r="F234" s="27"/>
      <c r="G234" s="27"/>
      <c r="H234" s="28">
        <f>H235</f>
        <v>4012</v>
      </c>
      <c r="N234" s="58"/>
      <c r="O234" s="58"/>
      <c r="W234" s="2"/>
      <c r="X234" s="142">
        <f>X235</f>
        <v>4012</v>
      </c>
      <c r="Z234" s="142">
        <f>Z235</f>
        <v>4012</v>
      </c>
    </row>
    <row r="235" spans="1:26" s="60" customFormat="1" ht="60.75" customHeight="1">
      <c r="A235" s="7"/>
      <c r="B235" s="3" t="s">
        <v>40</v>
      </c>
      <c r="C235" s="26"/>
      <c r="D235" s="27" t="s">
        <v>120</v>
      </c>
      <c r="E235" s="27" t="s">
        <v>215</v>
      </c>
      <c r="F235" s="27" t="s">
        <v>93</v>
      </c>
      <c r="G235" s="27" t="s">
        <v>35</v>
      </c>
      <c r="H235" s="28">
        <f>H236</f>
        <v>4012</v>
      </c>
      <c r="N235" s="58"/>
      <c r="O235" s="58"/>
      <c r="W235" s="2"/>
      <c r="X235" s="142">
        <f>X236</f>
        <v>4012</v>
      </c>
      <c r="Z235" s="142">
        <f>Z236</f>
        <v>4012</v>
      </c>
    </row>
    <row r="236" spans="1:26" s="60" customFormat="1">
      <c r="A236" s="7"/>
      <c r="B236" s="4" t="s">
        <v>42</v>
      </c>
      <c r="C236" s="26"/>
      <c r="D236" s="27" t="s">
        <v>120</v>
      </c>
      <c r="E236" s="27" t="s">
        <v>215</v>
      </c>
      <c r="F236" s="27" t="s">
        <v>241</v>
      </c>
      <c r="G236" s="27" t="s">
        <v>35</v>
      </c>
      <c r="H236" s="28">
        <f>H237+H238+H239+H240</f>
        <v>4012</v>
      </c>
      <c r="N236" s="58"/>
      <c r="O236" s="58"/>
      <c r="W236" s="2"/>
      <c r="X236" s="142">
        <f>X237+X238+X239+X240</f>
        <v>4012</v>
      </c>
      <c r="Z236" s="142">
        <f>Z237+Z238+Z239+Z240</f>
        <v>4012</v>
      </c>
    </row>
    <row r="237" spans="1:26" s="60" customFormat="1" ht="31.5">
      <c r="A237" s="7"/>
      <c r="B237" s="3" t="s">
        <v>242</v>
      </c>
      <c r="C237" s="26"/>
      <c r="D237" s="27" t="s">
        <v>120</v>
      </c>
      <c r="E237" s="27" t="s">
        <v>215</v>
      </c>
      <c r="F237" s="27" t="s">
        <v>241</v>
      </c>
      <c r="G237" s="27" t="s">
        <v>37</v>
      </c>
      <c r="H237" s="28">
        <v>3080</v>
      </c>
      <c r="N237" s="58"/>
      <c r="O237" s="58"/>
      <c r="W237" s="2"/>
      <c r="X237" s="142">
        <v>3080</v>
      </c>
      <c r="Z237" s="142">
        <f>X237+Y237</f>
        <v>3080</v>
      </c>
    </row>
    <row r="238" spans="1:26" s="60" customFormat="1" ht="47.25">
      <c r="A238" s="7"/>
      <c r="B238" s="3" t="s">
        <v>243</v>
      </c>
      <c r="C238" s="26"/>
      <c r="D238" s="27" t="s">
        <v>120</v>
      </c>
      <c r="E238" s="27" t="s">
        <v>215</v>
      </c>
      <c r="F238" s="27" t="s">
        <v>244</v>
      </c>
      <c r="G238" s="27" t="s">
        <v>37</v>
      </c>
      <c r="H238" s="28">
        <v>163</v>
      </c>
      <c r="I238" s="83"/>
      <c r="M238" s="86"/>
      <c r="N238" s="58"/>
      <c r="O238" s="86"/>
      <c r="Q238" s="86"/>
      <c r="S238" s="86"/>
      <c r="V238" s="86"/>
      <c r="W238" s="2"/>
      <c r="X238" s="142">
        <v>163</v>
      </c>
      <c r="Z238" s="142">
        <f>X238+Y238</f>
        <v>163</v>
      </c>
    </row>
    <row r="239" spans="1:26" s="60" customFormat="1" ht="31.5">
      <c r="A239" s="7"/>
      <c r="B239" s="3" t="s">
        <v>245</v>
      </c>
      <c r="C239" s="26"/>
      <c r="D239" s="27" t="s">
        <v>120</v>
      </c>
      <c r="E239" s="27" t="s">
        <v>215</v>
      </c>
      <c r="F239" s="27" t="s">
        <v>246</v>
      </c>
      <c r="G239" s="27" t="s">
        <v>37</v>
      </c>
      <c r="H239" s="28">
        <v>769</v>
      </c>
      <c r="M239" s="50"/>
      <c r="N239" s="58"/>
      <c r="O239" s="53"/>
      <c r="Q239" s="50"/>
      <c r="S239" s="50"/>
      <c r="V239" s="50"/>
      <c r="W239" s="2"/>
      <c r="X239" s="142">
        <v>769</v>
      </c>
      <c r="Z239" s="142">
        <f>X239+Y239</f>
        <v>769</v>
      </c>
    </row>
    <row r="240" spans="1:26" s="60" customFormat="1" ht="31.5" hidden="1">
      <c r="A240" s="7"/>
      <c r="B240" s="3" t="s">
        <v>247</v>
      </c>
      <c r="C240" s="26"/>
      <c r="D240" s="27" t="s">
        <v>120</v>
      </c>
      <c r="E240" s="27" t="s">
        <v>215</v>
      </c>
      <c r="F240" s="27" t="s">
        <v>248</v>
      </c>
      <c r="G240" s="27" t="s">
        <v>37</v>
      </c>
      <c r="H240" s="28"/>
      <c r="M240" s="50"/>
      <c r="N240" s="58"/>
      <c r="O240" s="53"/>
      <c r="Q240" s="50"/>
      <c r="S240" s="50"/>
      <c r="V240" s="50"/>
      <c r="W240" s="2"/>
      <c r="X240" s="142"/>
      <c r="Z240" s="152"/>
    </row>
    <row r="241" spans="1:26" s="60" customFormat="1" ht="31.5" customHeight="1">
      <c r="A241" s="7"/>
      <c r="B241" s="35" t="s">
        <v>430</v>
      </c>
      <c r="C241" s="23" t="s">
        <v>7</v>
      </c>
      <c r="D241" s="24"/>
      <c r="E241" s="24"/>
      <c r="F241" s="24"/>
      <c r="G241" s="24"/>
      <c r="H241" s="25">
        <f>H242+H246+H272+H289+H253+H268+H278+H281+H256</f>
        <v>80255.900000000009</v>
      </c>
      <c r="M241" s="50"/>
      <c r="N241" s="58"/>
      <c r="O241" s="53"/>
      <c r="Q241" s="50"/>
      <c r="S241" s="50"/>
      <c r="V241" s="50"/>
      <c r="W241" s="2"/>
      <c r="X241" s="146">
        <f>X242+X246+X272+X289+X253+X268+X278+X281+X256</f>
        <v>88996.550000000017</v>
      </c>
      <c r="Z241" s="146">
        <f>Z242+Z246+Z272+Z289+Z253+Z268+Z278+Z281+Z256+Z284</f>
        <v>96151.250000000015</v>
      </c>
    </row>
    <row r="242" spans="1:26" s="60" customFormat="1" ht="30" customHeight="1">
      <c r="A242" s="7"/>
      <c r="B242" s="3" t="s">
        <v>251</v>
      </c>
      <c r="C242" s="26"/>
      <c r="D242" s="27" t="s">
        <v>470</v>
      </c>
      <c r="E242" s="27" t="s">
        <v>32</v>
      </c>
      <c r="F242" s="27"/>
      <c r="G242" s="27"/>
      <c r="H242" s="28">
        <f>H243</f>
        <v>30141.200000000001</v>
      </c>
      <c r="M242" s="52"/>
      <c r="N242" s="58"/>
      <c r="O242" s="53"/>
      <c r="Q242" s="53"/>
      <c r="S242" s="52"/>
      <c r="W242" s="2"/>
      <c r="X242" s="142">
        <f>X243</f>
        <v>30141.200000000001</v>
      </c>
      <c r="Z242" s="142">
        <f>Z243</f>
        <v>30141.200000000001</v>
      </c>
    </row>
    <row r="243" spans="1:26" s="60" customFormat="1" ht="32.25" customHeight="1">
      <c r="A243" s="7"/>
      <c r="B243" s="3" t="s">
        <v>485</v>
      </c>
      <c r="C243" s="26"/>
      <c r="D243" s="27" t="s">
        <v>470</v>
      </c>
      <c r="E243" s="27" t="s">
        <v>31</v>
      </c>
      <c r="F243" s="27" t="s">
        <v>253</v>
      </c>
      <c r="G243" s="27" t="s">
        <v>35</v>
      </c>
      <c r="H243" s="28">
        <f>H244</f>
        <v>30141.200000000001</v>
      </c>
      <c r="M243" s="50"/>
      <c r="N243" s="58"/>
      <c r="O243" s="53"/>
      <c r="Q243" s="50"/>
      <c r="S243" s="50"/>
      <c r="V243" s="50"/>
      <c r="W243" s="2"/>
      <c r="X243" s="142">
        <f>X244</f>
        <v>30141.200000000001</v>
      </c>
      <c r="Z243" s="142">
        <f>Z244</f>
        <v>30141.200000000001</v>
      </c>
    </row>
    <row r="244" spans="1:26" s="60" customFormat="1" ht="18" customHeight="1">
      <c r="A244" s="7"/>
      <c r="B244" s="3" t="s">
        <v>254</v>
      </c>
      <c r="C244" s="26"/>
      <c r="D244" s="27" t="s">
        <v>470</v>
      </c>
      <c r="E244" s="27" t="s">
        <v>31</v>
      </c>
      <c r="F244" s="27" t="s">
        <v>255</v>
      </c>
      <c r="G244" s="27" t="s">
        <v>35</v>
      </c>
      <c r="H244" s="28">
        <f>H245</f>
        <v>30141.200000000001</v>
      </c>
      <c r="M244" s="50"/>
      <c r="N244" s="58"/>
      <c r="O244" s="53"/>
      <c r="Q244" s="50"/>
      <c r="S244" s="50"/>
      <c r="V244" s="50"/>
      <c r="W244" s="2"/>
      <c r="X244" s="142">
        <f>X245</f>
        <v>30141.200000000001</v>
      </c>
      <c r="Z244" s="142">
        <f>Z245</f>
        <v>30141.200000000001</v>
      </c>
    </row>
    <row r="245" spans="1:26" s="60" customFormat="1">
      <c r="A245" s="7"/>
      <c r="B245" s="4" t="s">
        <v>54</v>
      </c>
      <c r="C245" s="26"/>
      <c r="D245" s="27" t="s">
        <v>31</v>
      </c>
      <c r="E245" s="27" t="s">
        <v>252</v>
      </c>
      <c r="F245" s="27" t="s">
        <v>255</v>
      </c>
      <c r="G245" s="27" t="s">
        <v>55</v>
      </c>
      <c r="H245" s="28">
        <v>30141.200000000001</v>
      </c>
      <c r="I245" s="7"/>
      <c r="J245" s="7"/>
      <c r="K245" s="7"/>
      <c r="L245" s="7"/>
      <c r="M245" s="50"/>
      <c r="N245" s="58"/>
      <c r="O245" s="53"/>
      <c r="Q245" s="53"/>
      <c r="S245" s="52"/>
      <c r="W245" s="2"/>
      <c r="X245" s="142">
        <v>30141.200000000001</v>
      </c>
      <c r="Z245" s="142">
        <f>Y245+X245</f>
        <v>30141.200000000001</v>
      </c>
    </row>
    <row r="246" spans="1:26" s="60" customFormat="1">
      <c r="A246" s="7"/>
      <c r="B246" s="4" t="s">
        <v>56</v>
      </c>
      <c r="C246" s="26"/>
      <c r="D246" s="27" t="s">
        <v>31</v>
      </c>
      <c r="E246" s="27" t="s">
        <v>470</v>
      </c>
      <c r="F246" s="27"/>
      <c r="G246" s="27"/>
      <c r="H246" s="28">
        <f>H247+H250+H252</f>
        <v>14036.5</v>
      </c>
      <c r="N246" s="58"/>
      <c r="O246" s="58"/>
      <c r="W246" s="2"/>
      <c r="X246" s="142">
        <f>X247+X250+X252</f>
        <v>7649.5000000000009</v>
      </c>
      <c r="Z246" s="142">
        <f>Z247+Z250+Z252</f>
        <v>7649.5000000000009</v>
      </c>
    </row>
    <row r="247" spans="1:26" s="60" customFormat="1" ht="60.75" customHeight="1">
      <c r="A247" s="7"/>
      <c r="B247" s="3" t="s">
        <v>40</v>
      </c>
      <c r="C247" s="26"/>
      <c r="D247" s="27" t="s">
        <v>31</v>
      </c>
      <c r="E247" s="27" t="s">
        <v>470</v>
      </c>
      <c r="F247" s="27" t="s">
        <v>93</v>
      </c>
      <c r="G247" s="27" t="s">
        <v>35</v>
      </c>
      <c r="H247" s="28">
        <f>H248</f>
        <v>5648.7000000000007</v>
      </c>
      <c r="N247" s="58"/>
      <c r="O247" s="58"/>
      <c r="W247" s="2"/>
      <c r="X247" s="142">
        <f>X248</f>
        <v>5831.7000000000007</v>
      </c>
      <c r="Z247" s="142">
        <f>Z248</f>
        <v>5831.7000000000007</v>
      </c>
    </row>
    <row r="248" spans="1:26" s="60" customFormat="1">
      <c r="A248" s="7"/>
      <c r="B248" s="4" t="s">
        <v>42</v>
      </c>
      <c r="C248" s="26"/>
      <c r="D248" s="27" t="s">
        <v>31</v>
      </c>
      <c r="E248" s="27" t="s">
        <v>470</v>
      </c>
      <c r="F248" s="27" t="s">
        <v>241</v>
      </c>
      <c r="G248" s="27" t="s">
        <v>35</v>
      </c>
      <c r="H248" s="28">
        <f>H249</f>
        <v>5648.7000000000007</v>
      </c>
      <c r="N248" s="58"/>
      <c r="O248" s="58"/>
      <c r="W248" s="2"/>
      <c r="X248" s="142">
        <f>X249</f>
        <v>5831.7000000000007</v>
      </c>
      <c r="Z248" s="142">
        <f>Z249</f>
        <v>5831.7000000000007</v>
      </c>
    </row>
    <row r="249" spans="1:26" s="60" customFormat="1" ht="31.5">
      <c r="A249" s="7"/>
      <c r="B249" s="3" t="s">
        <v>36</v>
      </c>
      <c r="C249" s="26"/>
      <c r="D249" s="27" t="s">
        <v>31</v>
      </c>
      <c r="E249" s="27" t="s">
        <v>470</v>
      </c>
      <c r="F249" s="27" t="s">
        <v>241</v>
      </c>
      <c r="G249" s="27" t="s">
        <v>37</v>
      </c>
      <c r="H249" s="28">
        <f>5816.1-167.4</f>
        <v>5648.7000000000007</v>
      </c>
      <c r="N249" s="58"/>
      <c r="O249" s="58"/>
      <c r="W249" s="2">
        <v>183</v>
      </c>
      <c r="X249" s="142">
        <f>W249+H249</f>
        <v>5831.7000000000007</v>
      </c>
      <c r="Z249" s="142">
        <f>Y249+X249</f>
        <v>5831.7000000000007</v>
      </c>
    </row>
    <row r="250" spans="1:26" s="60" customFormat="1" ht="30" customHeight="1">
      <c r="B250" s="3" t="s">
        <v>66</v>
      </c>
      <c r="C250" s="26"/>
      <c r="D250" s="27" t="s">
        <v>31</v>
      </c>
      <c r="E250" s="27" t="s">
        <v>470</v>
      </c>
      <c r="F250" s="27" t="s">
        <v>67</v>
      </c>
      <c r="G250" s="27" t="s">
        <v>37</v>
      </c>
      <c r="H250" s="28">
        <f>H251</f>
        <v>5146.8</v>
      </c>
      <c r="I250" s="83"/>
      <c r="M250" s="86"/>
      <c r="N250" s="58"/>
      <c r="O250" s="86"/>
      <c r="Q250" s="86"/>
      <c r="S250" s="86"/>
      <c r="V250" s="86"/>
      <c r="W250" s="2"/>
      <c r="X250" s="142">
        <f>X251</f>
        <v>1817.8000000000002</v>
      </c>
      <c r="Z250" s="142">
        <f>Z251</f>
        <v>1817.8000000000002</v>
      </c>
    </row>
    <row r="251" spans="1:26" s="60" customFormat="1">
      <c r="B251" s="55" t="s">
        <v>411</v>
      </c>
      <c r="C251" s="106"/>
      <c r="D251" s="56" t="s">
        <v>31</v>
      </c>
      <c r="E251" s="56" t="s">
        <v>470</v>
      </c>
      <c r="F251" s="56" t="s">
        <v>385</v>
      </c>
      <c r="G251" s="56" t="s">
        <v>55</v>
      </c>
      <c r="H251" s="57">
        <v>5146.8</v>
      </c>
      <c r="M251" s="50"/>
      <c r="N251" s="58"/>
      <c r="O251" s="53"/>
      <c r="Q251" s="50"/>
      <c r="S251" s="50"/>
      <c r="V251" s="50"/>
      <c r="W251" s="2">
        <v>-3329</v>
      </c>
      <c r="X251" s="150">
        <f>H251+W251</f>
        <v>1817.8000000000002</v>
      </c>
      <c r="Z251" s="142">
        <f>Y251+X251</f>
        <v>1817.8000000000002</v>
      </c>
    </row>
    <row r="252" spans="1:26" s="60" customFormat="1" ht="47.25">
      <c r="B252" s="3" t="s">
        <v>431</v>
      </c>
      <c r="C252" s="106"/>
      <c r="D252" s="56" t="s">
        <v>31</v>
      </c>
      <c r="E252" s="56" t="s">
        <v>470</v>
      </c>
      <c r="F252" s="56" t="s">
        <v>70</v>
      </c>
      <c r="G252" s="56" t="s">
        <v>84</v>
      </c>
      <c r="H252" s="57">
        <v>3241</v>
      </c>
      <c r="M252" s="50"/>
      <c r="N252" s="58"/>
      <c r="O252" s="53"/>
      <c r="Q252" s="50"/>
      <c r="S252" s="50"/>
      <c r="V252" s="50"/>
      <c r="W252" s="2">
        <v>-3241</v>
      </c>
      <c r="X252" s="150">
        <f>H252+W252</f>
        <v>0</v>
      </c>
      <c r="Z252" s="150">
        <f>J252+Y252</f>
        <v>0</v>
      </c>
    </row>
    <row r="253" spans="1:26" s="60" customFormat="1">
      <c r="B253" s="138" t="s">
        <v>74</v>
      </c>
      <c r="C253" s="106"/>
      <c r="D253" s="56" t="s">
        <v>45</v>
      </c>
      <c r="E253" s="56"/>
      <c r="F253" s="56"/>
      <c r="G253" s="56"/>
      <c r="H253" s="57">
        <f>H254</f>
        <v>177</v>
      </c>
      <c r="M253" s="50"/>
      <c r="N253" s="58"/>
      <c r="O253" s="53"/>
      <c r="Q253" s="50"/>
      <c r="S253" s="50"/>
      <c r="V253" s="50"/>
      <c r="W253" s="2"/>
      <c r="X253" s="150">
        <f>X254</f>
        <v>3927</v>
      </c>
      <c r="Z253" s="150">
        <f>Z254</f>
        <v>3927</v>
      </c>
    </row>
    <row r="254" spans="1:26" s="60" customFormat="1" ht="31.5">
      <c r="B254" s="3" t="s">
        <v>389</v>
      </c>
      <c r="C254" s="26"/>
      <c r="D254" s="27" t="s">
        <v>45</v>
      </c>
      <c r="E254" s="27" t="s">
        <v>51</v>
      </c>
      <c r="F254" s="27"/>
      <c r="G254" s="27"/>
      <c r="H254" s="28">
        <f>H255</f>
        <v>177</v>
      </c>
      <c r="M254" s="52"/>
      <c r="N254" s="58"/>
      <c r="O254" s="53"/>
      <c r="Q254" s="53"/>
      <c r="S254" s="52"/>
      <c r="W254" s="2"/>
      <c r="X254" s="142">
        <f>X255</f>
        <v>3927</v>
      </c>
      <c r="Z254" s="142">
        <f>Z255</f>
        <v>3927</v>
      </c>
    </row>
    <row r="255" spans="1:26" s="60" customFormat="1" ht="31.5">
      <c r="B255" s="3" t="s">
        <v>432</v>
      </c>
      <c r="C255" s="26"/>
      <c r="D255" s="27" t="s">
        <v>45</v>
      </c>
      <c r="E255" s="27" t="s">
        <v>51</v>
      </c>
      <c r="F255" s="27" t="s">
        <v>70</v>
      </c>
      <c r="G255" s="27" t="s">
        <v>84</v>
      </c>
      <c r="H255" s="28">
        <v>177</v>
      </c>
      <c r="M255" s="50"/>
      <c r="N255" s="58"/>
      <c r="O255" s="53"/>
      <c r="Q255" s="50"/>
      <c r="S255" s="50"/>
      <c r="V255" s="50"/>
      <c r="W255" s="2">
        <v>3750</v>
      </c>
      <c r="X255" s="142">
        <f>H255+W255</f>
        <v>3927</v>
      </c>
      <c r="Z255" s="142">
        <f>Y255+X255</f>
        <v>3927</v>
      </c>
    </row>
    <row r="256" spans="1:26" s="60" customFormat="1">
      <c r="B256" s="136" t="s">
        <v>79</v>
      </c>
      <c r="C256" s="26"/>
      <c r="D256" s="27" t="s">
        <v>80</v>
      </c>
      <c r="E256" s="27"/>
      <c r="F256" s="27"/>
      <c r="G256" s="27"/>
      <c r="H256" s="28">
        <f>H257+H263</f>
        <v>12316.3</v>
      </c>
      <c r="M256" s="50"/>
      <c r="N256" s="58"/>
      <c r="O256" s="53"/>
      <c r="Q256" s="50"/>
      <c r="S256" s="50"/>
      <c r="V256" s="50"/>
      <c r="W256" s="2"/>
      <c r="X256" s="142">
        <f>X257+X263</f>
        <v>18544.650000000001</v>
      </c>
      <c r="Z256" s="142">
        <f>Z257+Z263</f>
        <v>18544.650000000001</v>
      </c>
    </row>
    <row r="257" spans="2:26" s="60" customFormat="1">
      <c r="B257" s="3" t="s">
        <v>87</v>
      </c>
      <c r="C257" s="26"/>
      <c r="D257" s="27" t="s">
        <v>80</v>
      </c>
      <c r="E257" s="27" t="s">
        <v>33</v>
      </c>
      <c r="F257" s="27"/>
      <c r="G257" s="27"/>
      <c r="H257" s="28">
        <f>H258+H261</f>
        <v>5500</v>
      </c>
      <c r="M257" s="50"/>
      <c r="N257" s="58"/>
      <c r="O257" s="53"/>
      <c r="Q257" s="50"/>
      <c r="S257" s="50"/>
      <c r="V257" s="50"/>
      <c r="W257" s="2"/>
      <c r="X257" s="142">
        <f>X258+X261</f>
        <v>7500</v>
      </c>
      <c r="Z257" s="142">
        <f>Z258+Z261</f>
        <v>7500</v>
      </c>
    </row>
    <row r="258" spans="2:26" s="60" customFormat="1">
      <c r="B258" s="4" t="s">
        <v>212</v>
      </c>
      <c r="C258" s="26"/>
      <c r="D258" s="27" t="s">
        <v>80</v>
      </c>
      <c r="E258" s="27" t="s">
        <v>33</v>
      </c>
      <c r="F258" s="27" t="s">
        <v>213</v>
      </c>
      <c r="G258" s="27" t="s">
        <v>35</v>
      </c>
      <c r="H258" s="28">
        <f>H259</f>
        <v>5500</v>
      </c>
      <c r="M258" s="52"/>
      <c r="N258" s="58"/>
      <c r="O258" s="53"/>
      <c r="Q258" s="53"/>
      <c r="S258" s="52"/>
      <c r="W258" s="2"/>
      <c r="X258" s="142">
        <f>X259</f>
        <v>5500</v>
      </c>
      <c r="Z258" s="142">
        <f>Z259</f>
        <v>5500</v>
      </c>
    </row>
    <row r="259" spans="2:26" s="60" customFormat="1" ht="65.25" customHeight="1">
      <c r="B259" s="3" t="s">
        <v>214</v>
      </c>
      <c r="C259" s="26"/>
      <c r="D259" s="27" t="s">
        <v>80</v>
      </c>
      <c r="E259" s="27" t="s">
        <v>33</v>
      </c>
      <c r="F259" s="27" t="s">
        <v>256</v>
      </c>
      <c r="G259" s="27" t="s">
        <v>35</v>
      </c>
      <c r="H259" s="28">
        <f>H260</f>
        <v>5500</v>
      </c>
      <c r="N259" s="58"/>
      <c r="O259" s="58"/>
      <c r="W259" s="2"/>
      <c r="X259" s="142">
        <f>X260</f>
        <v>5500</v>
      </c>
      <c r="Z259" s="142">
        <f>Z260</f>
        <v>5500</v>
      </c>
    </row>
    <row r="260" spans="2:26" s="60" customFormat="1" ht="33" customHeight="1">
      <c r="B260" s="3" t="s">
        <v>257</v>
      </c>
      <c r="C260" s="26"/>
      <c r="D260" s="27" t="s">
        <v>80</v>
      </c>
      <c r="E260" s="27" t="s">
        <v>33</v>
      </c>
      <c r="F260" s="27" t="s">
        <v>256</v>
      </c>
      <c r="G260" s="27" t="s">
        <v>77</v>
      </c>
      <c r="H260" s="57">
        <v>5500</v>
      </c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131"/>
      <c r="X260" s="150">
        <v>5500</v>
      </c>
      <c r="Z260" s="142">
        <f>Y260+X260</f>
        <v>5500</v>
      </c>
    </row>
    <row r="261" spans="2:26" s="60" customFormat="1" ht="63">
      <c r="B261" s="3" t="s">
        <v>503</v>
      </c>
      <c r="C261" s="26"/>
      <c r="D261" s="27" t="s">
        <v>80</v>
      </c>
      <c r="E261" s="27" t="s">
        <v>33</v>
      </c>
      <c r="F261" s="27" t="s">
        <v>70</v>
      </c>
      <c r="G261" s="27" t="s">
        <v>35</v>
      </c>
      <c r="H261" s="28">
        <f>H262</f>
        <v>0</v>
      </c>
      <c r="N261" s="58"/>
      <c r="O261" s="58"/>
      <c r="W261" s="2"/>
      <c r="X261" s="142">
        <f>X262</f>
        <v>2000</v>
      </c>
      <c r="Z261" s="142">
        <f>Z262</f>
        <v>2000</v>
      </c>
    </row>
    <row r="262" spans="2:26" s="60" customFormat="1" ht="31.5">
      <c r="B262" s="3" t="s">
        <v>505</v>
      </c>
      <c r="C262" s="26"/>
      <c r="D262" s="27" t="s">
        <v>80</v>
      </c>
      <c r="E262" s="27" t="s">
        <v>33</v>
      </c>
      <c r="F262" s="27" t="s">
        <v>504</v>
      </c>
      <c r="G262" s="27" t="s">
        <v>84</v>
      </c>
      <c r="H262" s="28"/>
      <c r="N262" s="58"/>
      <c r="O262" s="58"/>
      <c r="W262" s="143">
        <v>2000</v>
      </c>
      <c r="X262" s="142">
        <f>H262+W262</f>
        <v>2000</v>
      </c>
      <c r="Z262" s="142">
        <f>Y262+X262</f>
        <v>2000</v>
      </c>
    </row>
    <row r="263" spans="2:26" s="60" customFormat="1">
      <c r="B263" s="4" t="s">
        <v>89</v>
      </c>
      <c r="C263" s="26"/>
      <c r="D263" s="27" t="s">
        <v>80</v>
      </c>
      <c r="E263" s="27" t="s">
        <v>39</v>
      </c>
      <c r="F263" s="27"/>
      <c r="G263" s="27"/>
      <c r="H263" s="28">
        <f>H264+H265+H266</f>
        <v>6816.3</v>
      </c>
      <c r="N263" s="58"/>
      <c r="O263" s="58"/>
      <c r="W263" s="2"/>
      <c r="X263" s="142">
        <f>X264+X265+X266+X267</f>
        <v>11044.650000000001</v>
      </c>
      <c r="Z263" s="142">
        <f>Z264+Z265+Z266+Z267</f>
        <v>11044.650000000001</v>
      </c>
    </row>
    <row r="264" spans="2:26" s="60" customFormat="1" ht="13.5" customHeight="1">
      <c r="B264" s="3" t="s">
        <v>216</v>
      </c>
      <c r="C264" s="29"/>
      <c r="D264" s="27" t="s">
        <v>80</v>
      </c>
      <c r="E264" s="27" t="s">
        <v>39</v>
      </c>
      <c r="F264" s="27" t="s">
        <v>217</v>
      </c>
      <c r="G264" s="27" t="s">
        <v>37</v>
      </c>
      <c r="H264" s="28">
        <v>300</v>
      </c>
      <c r="N264" s="58"/>
      <c r="O264" s="58"/>
      <c r="W264" s="2"/>
      <c r="X264" s="142">
        <v>300</v>
      </c>
      <c r="Z264" s="142">
        <f>Y264+X264</f>
        <v>300</v>
      </c>
    </row>
    <row r="265" spans="2:26" s="60" customFormat="1" ht="63">
      <c r="B265" s="3" t="s">
        <v>435</v>
      </c>
      <c r="C265" s="26"/>
      <c r="D265" s="27" t="s">
        <v>80</v>
      </c>
      <c r="E265" s="27" t="s">
        <v>39</v>
      </c>
      <c r="F265" s="27" t="s">
        <v>434</v>
      </c>
      <c r="G265" s="27" t="s">
        <v>84</v>
      </c>
      <c r="H265" s="28">
        <v>1284.5</v>
      </c>
      <c r="N265" s="58"/>
      <c r="O265" s="58"/>
      <c r="W265" s="143">
        <v>1153.05</v>
      </c>
      <c r="X265" s="142">
        <f>W265+H265</f>
        <v>2437.5500000000002</v>
      </c>
      <c r="Z265" s="142">
        <f>Y265+X265</f>
        <v>2437.5500000000002</v>
      </c>
    </row>
    <row r="266" spans="2:26" s="60" customFormat="1" ht="63">
      <c r="B266" s="3" t="s">
        <v>433</v>
      </c>
      <c r="C266" s="26"/>
      <c r="D266" s="27" t="s">
        <v>80</v>
      </c>
      <c r="E266" s="27" t="s">
        <v>39</v>
      </c>
      <c r="F266" s="27" t="s">
        <v>507</v>
      </c>
      <c r="G266" s="27" t="s">
        <v>84</v>
      </c>
      <c r="H266" s="28">
        <v>5231.8</v>
      </c>
      <c r="N266" s="58"/>
      <c r="O266" s="58"/>
      <c r="W266" s="2"/>
      <c r="X266" s="142">
        <v>5231.8</v>
      </c>
      <c r="Z266" s="142">
        <f>Y266+X266</f>
        <v>5231.8</v>
      </c>
    </row>
    <row r="267" spans="2:26" s="60" customFormat="1" ht="48" customHeight="1">
      <c r="B267" s="3" t="s">
        <v>467</v>
      </c>
      <c r="C267" s="26"/>
      <c r="D267" s="27" t="s">
        <v>80</v>
      </c>
      <c r="E267" s="27" t="s">
        <v>39</v>
      </c>
      <c r="F267" s="27" t="s">
        <v>466</v>
      </c>
      <c r="G267" s="27" t="s">
        <v>84</v>
      </c>
      <c r="H267" s="28"/>
      <c r="N267" s="58"/>
      <c r="O267" s="58"/>
      <c r="W267" s="144">
        <f>1200+1875.3</f>
        <v>3075.3</v>
      </c>
      <c r="X267" s="142">
        <f>W267+H267</f>
        <v>3075.3</v>
      </c>
      <c r="Z267" s="142">
        <f>Y267+X267</f>
        <v>3075.3</v>
      </c>
    </row>
    <row r="268" spans="2:26" s="60" customFormat="1">
      <c r="B268" s="136" t="s">
        <v>98</v>
      </c>
      <c r="C268" s="26"/>
      <c r="D268" s="27" t="s">
        <v>99</v>
      </c>
      <c r="E268" s="27"/>
      <c r="F268" s="27"/>
      <c r="G268" s="27"/>
      <c r="H268" s="28">
        <f>H269</f>
        <v>2752.8</v>
      </c>
      <c r="N268" s="58"/>
      <c r="O268" s="58"/>
      <c r="W268" s="2"/>
      <c r="X268" s="142">
        <f>X269</f>
        <v>2752.8</v>
      </c>
      <c r="Z268" s="142">
        <f>Z269</f>
        <v>2752.8</v>
      </c>
    </row>
    <row r="269" spans="2:26" s="60" customFormat="1">
      <c r="B269" s="3" t="s">
        <v>161</v>
      </c>
      <c r="C269" s="26"/>
      <c r="D269" s="27" t="s">
        <v>99</v>
      </c>
      <c r="E269" s="27" t="s">
        <v>33</v>
      </c>
      <c r="F269" s="27"/>
      <c r="G269" s="27"/>
      <c r="H269" s="28">
        <f>H270</f>
        <v>2752.8</v>
      </c>
      <c r="N269" s="58"/>
      <c r="O269" s="58"/>
      <c r="W269" s="2"/>
      <c r="X269" s="142">
        <f>X270</f>
        <v>2752.8</v>
      </c>
      <c r="Z269" s="142">
        <f>Z270</f>
        <v>2752.8</v>
      </c>
    </row>
    <row r="270" spans="2:26" s="60" customFormat="1" ht="47.25">
      <c r="B270" s="3" t="s">
        <v>436</v>
      </c>
      <c r="C270" s="26"/>
      <c r="D270" s="27" t="s">
        <v>99</v>
      </c>
      <c r="E270" s="27" t="s">
        <v>33</v>
      </c>
      <c r="F270" s="27" t="s">
        <v>437</v>
      </c>
      <c r="G270" s="27"/>
      <c r="H270" s="28">
        <f>H271</f>
        <v>2752.8</v>
      </c>
      <c r="N270" s="58"/>
      <c r="O270" s="58"/>
      <c r="W270" s="2"/>
      <c r="X270" s="142">
        <f>X271</f>
        <v>2752.8</v>
      </c>
      <c r="Z270" s="142">
        <f>Z271</f>
        <v>2752.8</v>
      </c>
    </row>
    <row r="271" spans="2:26" s="60" customFormat="1" ht="17.25" customHeight="1">
      <c r="B271" s="4" t="s">
        <v>86</v>
      </c>
      <c r="C271" s="26"/>
      <c r="D271" s="27" t="s">
        <v>99</v>
      </c>
      <c r="E271" s="27" t="s">
        <v>33</v>
      </c>
      <c r="F271" s="27" t="s">
        <v>437</v>
      </c>
      <c r="G271" s="27" t="s">
        <v>84</v>
      </c>
      <c r="H271" s="28">
        <v>2752.8</v>
      </c>
      <c r="N271" s="58"/>
      <c r="O271" s="58"/>
      <c r="W271" s="2"/>
      <c r="X271" s="142">
        <v>2752.8</v>
      </c>
      <c r="Z271" s="142">
        <f>Y271+X271</f>
        <v>2752.8</v>
      </c>
    </row>
    <row r="272" spans="2:26" s="60" customFormat="1" ht="14.25" customHeight="1">
      <c r="B272" s="136" t="s">
        <v>476</v>
      </c>
      <c r="C272" s="26"/>
      <c r="D272" s="27" t="s">
        <v>51</v>
      </c>
      <c r="E272" s="27" t="s">
        <v>32</v>
      </c>
      <c r="F272" s="27"/>
      <c r="G272" s="27"/>
      <c r="H272" s="28">
        <f>H273</f>
        <v>640</v>
      </c>
      <c r="N272" s="58"/>
      <c r="O272" s="58"/>
      <c r="W272" s="2"/>
      <c r="X272" s="142">
        <f>X273</f>
        <v>640</v>
      </c>
      <c r="Z272" s="142">
        <f>Z273</f>
        <v>640</v>
      </c>
    </row>
    <row r="273" spans="1:26" s="60" customFormat="1" ht="17.25" customHeight="1">
      <c r="B273" s="3" t="s">
        <v>486</v>
      </c>
      <c r="C273" s="26"/>
      <c r="D273" s="27" t="s">
        <v>51</v>
      </c>
      <c r="E273" s="27" t="s">
        <v>33</v>
      </c>
      <c r="F273" s="27" t="s">
        <v>263</v>
      </c>
      <c r="G273" s="27" t="s">
        <v>35</v>
      </c>
      <c r="H273" s="28">
        <f>H274</f>
        <v>640</v>
      </c>
      <c r="M273" s="86"/>
      <c r="N273" s="58"/>
      <c r="O273" s="86"/>
      <c r="Q273" s="86"/>
      <c r="S273" s="86"/>
      <c r="V273" s="86"/>
      <c r="W273" s="2"/>
      <c r="X273" s="142">
        <f>X274</f>
        <v>640</v>
      </c>
      <c r="Z273" s="142">
        <f>Z274</f>
        <v>640</v>
      </c>
    </row>
    <row r="274" spans="1:26" s="60" customFormat="1" ht="30.75" customHeight="1">
      <c r="B274" s="3" t="s">
        <v>264</v>
      </c>
      <c r="C274" s="26"/>
      <c r="D274" s="27" t="s">
        <v>51</v>
      </c>
      <c r="E274" s="27" t="s">
        <v>33</v>
      </c>
      <c r="F274" s="27" t="s">
        <v>265</v>
      </c>
      <c r="G274" s="27" t="s">
        <v>35</v>
      </c>
      <c r="H274" s="28">
        <f>H275</f>
        <v>640</v>
      </c>
      <c r="M274" s="50"/>
      <c r="N274" s="58"/>
      <c r="O274" s="53"/>
      <c r="Q274" s="50"/>
      <c r="S274" s="50"/>
      <c r="V274" s="50"/>
      <c r="W274" s="2"/>
      <c r="X274" s="142">
        <f>X275</f>
        <v>640</v>
      </c>
      <c r="Z274" s="142">
        <f>Z275</f>
        <v>640</v>
      </c>
    </row>
    <row r="275" spans="1:26" s="60" customFormat="1" ht="15.75" customHeight="1">
      <c r="B275" s="4" t="s">
        <v>76</v>
      </c>
      <c r="C275" s="26"/>
      <c r="D275" s="27" t="s">
        <v>51</v>
      </c>
      <c r="E275" s="27" t="s">
        <v>33</v>
      </c>
      <c r="F275" s="27" t="s">
        <v>265</v>
      </c>
      <c r="G275" s="27" t="s">
        <v>77</v>
      </c>
      <c r="H275" s="28">
        <v>640</v>
      </c>
      <c r="M275" s="50"/>
      <c r="N275" s="58"/>
      <c r="O275" s="53"/>
      <c r="Q275" s="50"/>
      <c r="S275" s="50"/>
      <c r="V275" s="50"/>
      <c r="W275" s="2"/>
      <c r="X275" s="142">
        <v>640</v>
      </c>
      <c r="Z275" s="142">
        <f>Y275+X275</f>
        <v>640</v>
      </c>
    </row>
    <row r="276" spans="1:26" s="60" customFormat="1" ht="30.75" hidden="1" customHeight="1">
      <c r="B276" s="3" t="s">
        <v>82</v>
      </c>
      <c r="C276" s="26"/>
      <c r="D276" s="27" t="s">
        <v>75</v>
      </c>
      <c r="E276" s="27" t="s">
        <v>45</v>
      </c>
      <c r="F276" s="27" t="s">
        <v>266</v>
      </c>
      <c r="G276" s="27" t="s">
        <v>35</v>
      </c>
      <c r="H276" s="28"/>
      <c r="M276" s="50"/>
      <c r="N276" s="58"/>
      <c r="O276" s="53"/>
      <c r="Q276" s="50"/>
      <c r="S276" s="50"/>
      <c r="V276" s="50"/>
      <c r="W276" s="2"/>
      <c r="X276" s="142"/>
      <c r="Z276" s="142"/>
    </row>
    <row r="277" spans="1:26" s="60" customFormat="1" ht="30.75" hidden="1" customHeight="1">
      <c r="B277" s="4" t="s">
        <v>76</v>
      </c>
      <c r="C277" s="26"/>
      <c r="D277" s="27" t="s">
        <v>75</v>
      </c>
      <c r="E277" s="27" t="s">
        <v>45</v>
      </c>
      <c r="F277" s="27" t="s">
        <v>266</v>
      </c>
      <c r="G277" s="27" t="s">
        <v>77</v>
      </c>
      <c r="H277" s="28"/>
      <c r="M277" s="52"/>
      <c r="N277" s="58"/>
      <c r="O277" s="53"/>
      <c r="Q277" s="53"/>
      <c r="S277" s="52"/>
      <c r="W277" s="2"/>
      <c r="X277" s="142"/>
      <c r="Z277" s="142"/>
    </row>
    <row r="278" spans="1:26" s="60" customFormat="1">
      <c r="B278" s="136" t="s">
        <v>487</v>
      </c>
      <c r="C278" s="26"/>
      <c r="D278" s="27" t="s">
        <v>109</v>
      </c>
      <c r="E278" s="27"/>
      <c r="F278" s="27"/>
      <c r="G278" s="27"/>
      <c r="H278" s="28">
        <f>H279</f>
        <v>2603.3000000000002</v>
      </c>
      <c r="N278" s="58"/>
      <c r="O278" s="58"/>
      <c r="W278" s="2"/>
      <c r="X278" s="142">
        <f>X279</f>
        <v>2603.3000000000002</v>
      </c>
      <c r="Z278" s="142">
        <f>Z279</f>
        <v>2603.3000000000002</v>
      </c>
    </row>
    <row r="279" spans="1:26" s="60" customFormat="1" ht="17.25" customHeight="1">
      <c r="B279" s="3" t="s">
        <v>488</v>
      </c>
      <c r="C279" s="26"/>
      <c r="D279" s="27" t="s">
        <v>109</v>
      </c>
      <c r="E279" s="27" t="s">
        <v>109</v>
      </c>
      <c r="F279" s="27"/>
      <c r="G279" s="27"/>
      <c r="H279" s="28">
        <f>H280</f>
        <v>2603.3000000000002</v>
      </c>
      <c r="N279" s="58"/>
      <c r="O279" s="58"/>
      <c r="W279" s="2"/>
      <c r="X279" s="142">
        <f>X280</f>
        <v>2603.3000000000002</v>
      </c>
      <c r="Z279" s="142">
        <f>Z280</f>
        <v>2603.3000000000002</v>
      </c>
    </row>
    <row r="280" spans="1:26" s="60" customFormat="1" ht="46.5" customHeight="1">
      <c r="B280" s="3" t="s">
        <v>438</v>
      </c>
      <c r="C280" s="26"/>
      <c r="D280" s="27" t="s">
        <v>109</v>
      </c>
      <c r="E280" s="27" t="s">
        <v>109</v>
      </c>
      <c r="F280" s="27" t="s">
        <v>439</v>
      </c>
      <c r="G280" s="27" t="s">
        <v>84</v>
      </c>
      <c r="H280" s="28">
        <v>2603.3000000000002</v>
      </c>
      <c r="N280" s="58"/>
      <c r="O280" s="58"/>
      <c r="W280" s="2"/>
      <c r="X280" s="142">
        <v>2603.3000000000002</v>
      </c>
      <c r="Z280" s="142">
        <f>Y280+X280</f>
        <v>2603.3000000000002</v>
      </c>
    </row>
    <row r="281" spans="1:26" s="60" customFormat="1">
      <c r="B281" s="3" t="s">
        <v>440</v>
      </c>
      <c r="C281" s="26"/>
      <c r="D281" s="27" t="s">
        <v>120</v>
      </c>
      <c r="E281" s="27"/>
      <c r="F281" s="27"/>
      <c r="G281" s="27"/>
      <c r="H281" s="28">
        <f>H282</f>
        <v>2271</v>
      </c>
      <c r="N281" s="58"/>
      <c r="O281" s="58"/>
      <c r="W281" s="2"/>
      <c r="X281" s="142">
        <f>X282</f>
        <v>1271</v>
      </c>
      <c r="Z281" s="142">
        <f>Z282</f>
        <v>1271</v>
      </c>
    </row>
    <row r="282" spans="1:26" s="60" customFormat="1" ht="18" customHeight="1">
      <c r="B282" s="3" t="s">
        <v>240</v>
      </c>
      <c r="C282" s="26"/>
      <c r="D282" s="27" t="s">
        <v>120</v>
      </c>
      <c r="E282" s="27" t="s">
        <v>215</v>
      </c>
      <c r="F282" s="27"/>
      <c r="G282" s="27"/>
      <c r="H282" s="28">
        <f>H283</f>
        <v>2271</v>
      </c>
      <c r="N282" s="58"/>
      <c r="O282" s="58"/>
      <c r="W282" s="2"/>
      <c r="X282" s="142">
        <f>X283</f>
        <v>1271</v>
      </c>
      <c r="Z282" s="142">
        <f>Z283</f>
        <v>1271</v>
      </c>
    </row>
    <row r="283" spans="1:26" s="60" customFormat="1" ht="47.25">
      <c r="B283" s="3" t="s">
        <v>441</v>
      </c>
      <c r="C283" s="26"/>
      <c r="D283" s="27" t="s">
        <v>120</v>
      </c>
      <c r="E283" s="27" t="s">
        <v>215</v>
      </c>
      <c r="F283" s="27" t="s">
        <v>442</v>
      </c>
      <c r="G283" s="27" t="s">
        <v>84</v>
      </c>
      <c r="H283" s="28">
        <v>2271</v>
      </c>
      <c r="I283" s="83"/>
      <c r="M283" s="86"/>
      <c r="N283" s="58"/>
      <c r="O283" s="86"/>
      <c r="Q283" s="86"/>
      <c r="S283" s="86"/>
      <c r="V283" s="86"/>
      <c r="W283" s="2">
        <v>-1000</v>
      </c>
      <c r="X283" s="142">
        <f>H283+W283</f>
        <v>1271</v>
      </c>
      <c r="Z283" s="142">
        <f>Y283+X283</f>
        <v>1271</v>
      </c>
    </row>
    <row r="284" spans="1:26" s="60" customFormat="1">
      <c r="B284" s="55" t="s">
        <v>114</v>
      </c>
      <c r="C284" s="26"/>
      <c r="D284" s="27" t="s">
        <v>252</v>
      </c>
      <c r="E284" s="27" t="s">
        <v>32</v>
      </c>
      <c r="F284" s="27"/>
      <c r="G284" s="27"/>
      <c r="H284" s="28"/>
      <c r="I284" s="83"/>
      <c r="M284" s="86"/>
      <c r="N284" s="58"/>
      <c r="O284" s="86"/>
      <c r="Q284" s="86"/>
      <c r="S284" s="86"/>
      <c r="V284" s="86"/>
      <c r="W284" s="2"/>
      <c r="X284" s="142"/>
      <c r="Z284" s="142">
        <f>Z285</f>
        <v>7154.7</v>
      </c>
    </row>
    <row r="285" spans="1:26" s="60" customFormat="1">
      <c r="B285" s="55" t="s">
        <v>483</v>
      </c>
      <c r="C285" s="26"/>
      <c r="D285" s="27" t="s">
        <v>252</v>
      </c>
      <c r="E285" s="27" t="s">
        <v>31</v>
      </c>
      <c r="F285" s="27"/>
      <c r="G285" s="27"/>
      <c r="H285" s="28"/>
      <c r="I285" s="83"/>
      <c r="M285" s="86"/>
      <c r="N285" s="58"/>
      <c r="O285" s="86"/>
      <c r="Q285" s="86"/>
      <c r="S285" s="86"/>
      <c r="V285" s="86"/>
      <c r="W285" s="2"/>
      <c r="X285" s="142"/>
      <c r="Z285" s="142">
        <f>Z288+Z286</f>
        <v>7154.7</v>
      </c>
    </row>
    <row r="286" spans="1:26" s="60" customFormat="1" hidden="1">
      <c r="A286" s="60" t="s">
        <v>524</v>
      </c>
      <c r="B286" s="55"/>
      <c r="C286" s="26"/>
      <c r="D286" s="27" t="s">
        <v>252</v>
      </c>
      <c r="E286" s="27" t="s">
        <v>31</v>
      </c>
      <c r="F286" s="27" t="s">
        <v>525</v>
      </c>
      <c r="G286" s="27"/>
      <c r="H286" s="28"/>
      <c r="I286" s="83"/>
      <c r="M286" s="86"/>
      <c r="N286" s="58"/>
      <c r="O286" s="86"/>
      <c r="Q286" s="86"/>
      <c r="S286" s="86"/>
      <c r="V286" s="86"/>
      <c r="W286" s="2"/>
      <c r="X286" s="142"/>
      <c r="Z286" s="142">
        <f>Z287</f>
        <v>0</v>
      </c>
    </row>
    <row r="287" spans="1:26" s="60" customFormat="1" ht="31.5" hidden="1">
      <c r="B287" s="55" t="s">
        <v>94</v>
      </c>
      <c r="C287" s="26"/>
      <c r="D287" s="27" t="s">
        <v>252</v>
      </c>
      <c r="E287" s="27" t="s">
        <v>31</v>
      </c>
      <c r="F287" s="27" t="s">
        <v>526</v>
      </c>
      <c r="G287" s="27" t="s">
        <v>527</v>
      </c>
      <c r="H287" s="28"/>
      <c r="I287" s="83"/>
      <c r="M287" s="86"/>
      <c r="N287" s="58"/>
      <c r="O287" s="86"/>
      <c r="Q287" s="86"/>
      <c r="S287" s="86"/>
      <c r="V287" s="86"/>
      <c r="W287" s="2"/>
      <c r="X287" s="142"/>
      <c r="Z287" s="142"/>
    </row>
    <row r="288" spans="1:26" s="60" customFormat="1" ht="47.25">
      <c r="B288" s="55" t="s">
        <v>506</v>
      </c>
      <c r="C288" s="26"/>
      <c r="D288" s="27" t="s">
        <v>252</v>
      </c>
      <c r="E288" s="27" t="s">
        <v>31</v>
      </c>
      <c r="F288" s="27" t="s">
        <v>398</v>
      </c>
      <c r="G288" s="27" t="s">
        <v>84</v>
      </c>
      <c r="H288" s="28"/>
      <c r="I288" s="83"/>
      <c r="M288" s="86"/>
      <c r="N288" s="58"/>
      <c r="O288" s="86"/>
      <c r="Q288" s="86"/>
      <c r="S288" s="86"/>
      <c r="V288" s="86"/>
      <c r="W288" s="2"/>
      <c r="X288" s="142"/>
      <c r="Y288" s="60">
        <v>7154.7</v>
      </c>
      <c r="Z288" s="142">
        <f>Y288+X288</f>
        <v>7154.7</v>
      </c>
    </row>
    <row r="289" spans="2:26" s="60" customFormat="1">
      <c r="B289" s="137" t="s">
        <v>267</v>
      </c>
      <c r="C289" s="26"/>
      <c r="D289" s="27" t="s">
        <v>57</v>
      </c>
      <c r="E289" s="27" t="s">
        <v>32</v>
      </c>
      <c r="F289" s="27"/>
      <c r="G289" s="27"/>
      <c r="H289" s="28">
        <f>H291</f>
        <v>15317.8</v>
      </c>
      <c r="M289" s="50"/>
      <c r="N289" s="58"/>
      <c r="O289" s="53"/>
      <c r="Q289" s="50"/>
      <c r="S289" s="50"/>
      <c r="V289" s="50"/>
      <c r="W289" s="2"/>
      <c r="X289" s="142">
        <f>X290+X293</f>
        <v>21467.1</v>
      </c>
      <c r="Z289" s="142">
        <f>Z290+Z293</f>
        <v>21467.1</v>
      </c>
    </row>
    <row r="290" spans="2:26" s="60" customFormat="1" ht="47.25">
      <c r="B290" s="3" t="s">
        <v>474</v>
      </c>
      <c r="C290" s="26"/>
      <c r="D290" s="27" t="s">
        <v>57</v>
      </c>
      <c r="E290" s="27" t="s">
        <v>31</v>
      </c>
      <c r="F290" s="27"/>
      <c r="G290" s="27"/>
      <c r="H290" s="28"/>
      <c r="M290" s="50"/>
      <c r="N290" s="58"/>
      <c r="O290" s="53"/>
      <c r="Q290" s="50"/>
      <c r="S290" s="50"/>
      <c r="V290" s="50"/>
      <c r="W290" s="2"/>
      <c r="X290" s="142">
        <f>X291</f>
        <v>16467.099999999999</v>
      </c>
      <c r="Z290" s="142">
        <f>Z291</f>
        <v>16467.099999999999</v>
      </c>
    </row>
    <row r="291" spans="2:26" s="60" customFormat="1" ht="47.25">
      <c r="B291" s="3" t="s">
        <v>268</v>
      </c>
      <c r="C291" s="26"/>
      <c r="D291" s="27" t="s">
        <v>57</v>
      </c>
      <c r="E291" s="27" t="s">
        <v>31</v>
      </c>
      <c r="F291" s="27" t="s">
        <v>269</v>
      </c>
      <c r="G291" s="27" t="s">
        <v>35</v>
      </c>
      <c r="H291" s="28">
        <f>H292</f>
        <v>15317.8</v>
      </c>
      <c r="M291" s="50"/>
      <c r="N291" s="58"/>
      <c r="O291" s="53"/>
      <c r="Q291" s="50"/>
      <c r="S291" s="50"/>
      <c r="V291" s="50"/>
      <c r="W291" s="2"/>
      <c r="X291" s="142">
        <f>X292</f>
        <v>16467.099999999999</v>
      </c>
      <c r="Z291" s="142">
        <f>Z292</f>
        <v>16467.099999999999</v>
      </c>
    </row>
    <row r="292" spans="2:26" s="60" customFormat="1" ht="18" customHeight="1">
      <c r="B292" s="4" t="s">
        <v>270</v>
      </c>
      <c r="C292" s="26"/>
      <c r="D292" s="27" t="s">
        <v>57</v>
      </c>
      <c r="E292" s="27" t="s">
        <v>31</v>
      </c>
      <c r="F292" s="27" t="s">
        <v>269</v>
      </c>
      <c r="G292" s="27" t="s">
        <v>271</v>
      </c>
      <c r="H292" s="28">
        <f>15053.3+264.5</f>
        <v>15317.8</v>
      </c>
      <c r="M292" s="50"/>
      <c r="N292" s="58"/>
      <c r="O292" s="53"/>
      <c r="Q292" s="50"/>
      <c r="S292" s="50"/>
      <c r="V292" s="50"/>
      <c r="W292" s="133">
        <v>1149.3</v>
      </c>
      <c r="X292" s="142">
        <f>H292+W292</f>
        <v>16467.099999999999</v>
      </c>
      <c r="Z292" s="142">
        <f>Y292+X292</f>
        <v>16467.099999999999</v>
      </c>
    </row>
    <row r="293" spans="2:26" s="60" customFormat="1" ht="17.25" customHeight="1">
      <c r="B293" s="4" t="s">
        <v>475</v>
      </c>
      <c r="C293" s="26"/>
      <c r="D293" s="27" t="s">
        <v>57</v>
      </c>
      <c r="E293" s="27" t="s">
        <v>33</v>
      </c>
      <c r="F293" s="27"/>
      <c r="G293" s="27"/>
      <c r="H293" s="28"/>
      <c r="M293" s="50"/>
      <c r="N293" s="58"/>
      <c r="O293" s="53"/>
      <c r="Q293" s="50"/>
      <c r="S293" s="50"/>
      <c r="V293" s="50"/>
      <c r="W293" s="2"/>
      <c r="X293" s="142">
        <f>X294</f>
        <v>5000</v>
      </c>
      <c r="Z293" s="142">
        <f>Z294</f>
        <v>5000</v>
      </c>
    </row>
    <row r="294" spans="2:26" s="60" customFormat="1" ht="32.25" customHeight="1">
      <c r="B294" s="3" t="s">
        <v>462</v>
      </c>
      <c r="C294" s="26"/>
      <c r="D294" s="27" t="s">
        <v>57</v>
      </c>
      <c r="E294" s="27" t="s">
        <v>33</v>
      </c>
      <c r="F294" s="27" t="s">
        <v>463</v>
      </c>
      <c r="G294" s="27" t="s">
        <v>35</v>
      </c>
      <c r="H294" s="28"/>
      <c r="M294" s="50"/>
      <c r="N294" s="58"/>
      <c r="O294" s="53"/>
      <c r="Q294" s="50"/>
      <c r="S294" s="50"/>
      <c r="V294" s="50"/>
      <c r="W294" s="2"/>
      <c r="X294" s="142">
        <f>X295</f>
        <v>5000</v>
      </c>
      <c r="Z294" s="142">
        <f>Z295</f>
        <v>5000</v>
      </c>
    </row>
    <row r="295" spans="2:26" s="60" customFormat="1" ht="14.25" customHeight="1">
      <c r="B295" s="3" t="s">
        <v>465</v>
      </c>
      <c r="C295" s="26"/>
      <c r="D295" s="27" t="s">
        <v>57</v>
      </c>
      <c r="E295" s="27" t="s">
        <v>33</v>
      </c>
      <c r="F295" s="27" t="s">
        <v>463</v>
      </c>
      <c r="G295" s="27" t="s">
        <v>464</v>
      </c>
      <c r="H295" s="28"/>
      <c r="M295" s="50"/>
      <c r="N295" s="58"/>
      <c r="O295" s="53"/>
      <c r="Q295" s="50"/>
      <c r="S295" s="50"/>
      <c r="V295" s="50"/>
      <c r="W295" s="2">
        <v>5000</v>
      </c>
      <c r="X295" s="142">
        <f>W295+H295</f>
        <v>5000</v>
      </c>
      <c r="Z295" s="142">
        <f>Y295+X295</f>
        <v>5000</v>
      </c>
    </row>
    <row r="296" spans="2:26" s="60" customFormat="1" ht="31.5" hidden="1" customHeight="1">
      <c r="B296" s="4" t="s">
        <v>272</v>
      </c>
      <c r="C296" s="26"/>
      <c r="D296" s="27" t="s">
        <v>252</v>
      </c>
      <c r="E296" s="27" t="s">
        <v>45</v>
      </c>
      <c r="F296" s="27"/>
      <c r="G296" s="27"/>
      <c r="H296" s="28">
        <f>H297</f>
        <v>0</v>
      </c>
      <c r="M296" s="52"/>
      <c r="N296" s="58"/>
      <c r="O296" s="53"/>
      <c r="Q296" s="53"/>
      <c r="S296" s="52"/>
      <c r="W296" s="2"/>
      <c r="X296" s="142">
        <f>X297</f>
        <v>0</v>
      </c>
      <c r="Z296" s="152"/>
    </row>
    <row r="297" spans="2:26" s="60" customFormat="1" ht="31.5" hidden="1" customHeight="1">
      <c r="B297" s="3" t="s">
        <v>273</v>
      </c>
      <c r="C297" s="26"/>
      <c r="D297" s="27" t="s">
        <v>252</v>
      </c>
      <c r="E297" s="27" t="s">
        <v>45</v>
      </c>
      <c r="F297" s="27" t="s">
        <v>274</v>
      </c>
      <c r="G297" s="27" t="s">
        <v>35</v>
      </c>
      <c r="H297" s="28"/>
      <c r="N297" s="58"/>
      <c r="O297" s="58"/>
      <c r="W297" s="2"/>
      <c r="X297" s="142"/>
      <c r="Z297" s="152"/>
    </row>
    <row r="298" spans="2:26" s="60" customFormat="1" ht="31.5" customHeight="1">
      <c r="B298" s="35" t="s">
        <v>275</v>
      </c>
      <c r="C298" s="23" t="s">
        <v>21</v>
      </c>
      <c r="D298" s="24"/>
      <c r="E298" s="24"/>
      <c r="F298" s="24"/>
      <c r="G298" s="24"/>
      <c r="H298" s="25">
        <f>H299+H302</f>
        <v>9996.5</v>
      </c>
      <c r="N298" s="58"/>
      <c r="O298" s="58"/>
      <c r="W298" s="2"/>
      <c r="X298" s="146">
        <f>X299+X302</f>
        <v>9996.5</v>
      </c>
      <c r="Z298" s="146">
        <f>Z299+Z302</f>
        <v>9996.5</v>
      </c>
    </row>
    <row r="299" spans="2:26" s="60" customFormat="1" ht="17.25" customHeight="1">
      <c r="B299" s="4" t="s">
        <v>56</v>
      </c>
      <c r="C299" s="26"/>
      <c r="D299" s="27" t="s">
        <v>31</v>
      </c>
      <c r="E299" s="27" t="s">
        <v>470</v>
      </c>
      <c r="F299" s="27"/>
      <c r="G299" s="27"/>
      <c r="H299" s="28">
        <f>H300</f>
        <v>7331.5</v>
      </c>
      <c r="N299" s="58"/>
      <c r="O299" s="58"/>
      <c r="W299" s="2"/>
      <c r="X299" s="142">
        <f>X300</f>
        <v>7331.5</v>
      </c>
      <c r="Z299" s="142">
        <f>Z300</f>
        <v>7331.5</v>
      </c>
    </row>
    <row r="300" spans="2:26" s="60" customFormat="1" ht="31.5" customHeight="1">
      <c r="B300" s="3" t="s">
        <v>40</v>
      </c>
      <c r="C300" s="26"/>
      <c r="D300" s="27" t="s">
        <v>31</v>
      </c>
      <c r="E300" s="27" t="s">
        <v>470</v>
      </c>
      <c r="F300" s="27" t="s">
        <v>93</v>
      </c>
      <c r="G300" s="27" t="s">
        <v>35</v>
      </c>
      <c r="H300" s="28">
        <f>H301</f>
        <v>7331.5</v>
      </c>
      <c r="N300" s="58"/>
      <c r="O300" s="58"/>
      <c r="W300" s="2"/>
      <c r="X300" s="142">
        <f>X301</f>
        <v>7331.5</v>
      </c>
      <c r="Z300" s="142">
        <f>Z301</f>
        <v>7331.5</v>
      </c>
    </row>
    <row r="301" spans="2:26" s="60" customFormat="1" ht="31.5" customHeight="1">
      <c r="B301" s="3" t="s">
        <v>94</v>
      </c>
      <c r="C301" s="26"/>
      <c r="D301" s="27" t="s">
        <v>31</v>
      </c>
      <c r="E301" s="27" t="s">
        <v>470</v>
      </c>
      <c r="F301" s="27" t="s">
        <v>95</v>
      </c>
      <c r="G301" s="27" t="s">
        <v>97</v>
      </c>
      <c r="H301" s="28">
        <f>7226+105.5</f>
        <v>7331.5</v>
      </c>
      <c r="I301" s="83"/>
      <c r="M301" s="86"/>
      <c r="N301" s="58"/>
      <c r="O301" s="86"/>
      <c r="Q301" s="86"/>
      <c r="S301" s="86"/>
      <c r="V301" s="86"/>
      <c r="W301" s="2"/>
      <c r="X301" s="142">
        <f>7226+105.5</f>
        <v>7331.5</v>
      </c>
      <c r="Z301" s="142">
        <f>X301+Y301</f>
        <v>7331.5</v>
      </c>
    </row>
    <row r="302" spans="2:26" s="60" customFormat="1" ht="18.75" customHeight="1">
      <c r="B302" s="4" t="s">
        <v>131</v>
      </c>
      <c r="C302" s="26"/>
      <c r="D302" s="27" t="s">
        <v>120</v>
      </c>
      <c r="E302" s="27" t="s">
        <v>45</v>
      </c>
      <c r="F302" s="27"/>
      <c r="G302" s="27"/>
      <c r="H302" s="28">
        <f>H303</f>
        <v>2665</v>
      </c>
      <c r="M302" s="50"/>
      <c r="N302" s="58"/>
      <c r="O302" s="53"/>
      <c r="Q302" s="50"/>
      <c r="S302" s="50"/>
      <c r="V302" s="50"/>
      <c r="W302" s="2"/>
      <c r="X302" s="142">
        <f>X303</f>
        <v>2665</v>
      </c>
      <c r="Z302" s="142">
        <f>Z303</f>
        <v>2665</v>
      </c>
    </row>
    <row r="303" spans="2:26" s="60" customFormat="1" ht="31.5" customHeight="1">
      <c r="B303" s="3" t="s">
        <v>157</v>
      </c>
      <c r="C303" s="26"/>
      <c r="D303" s="27" t="s">
        <v>120</v>
      </c>
      <c r="E303" s="27" t="s">
        <v>45</v>
      </c>
      <c r="F303" s="27" t="s">
        <v>205</v>
      </c>
      <c r="G303" s="27" t="s">
        <v>35</v>
      </c>
      <c r="H303" s="28">
        <f>H304</f>
        <v>2665</v>
      </c>
      <c r="M303" s="50"/>
      <c r="N303" s="58"/>
      <c r="O303" s="53"/>
      <c r="Q303" s="50"/>
      <c r="S303" s="50"/>
      <c r="V303" s="50"/>
      <c r="W303" s="2"/>
      <c r="X303" s="142">
        <f>X304</f>
        <v>2665</v>
      </c>
      <c r="Z303" s="142">
        <f>Z304</f>
        <v>2665</v>
      </c>
    </row>
    <row r="304" spans="2:26" s="60" customFormat="1" ht="31.5" customHeight="1">
      <c r="B304" s="3" t="s">
        <v>276</v>
      </c>
      <c r="C304" s="26"/>
      <c r="D304" s="27" t="s">
        <v>120</v>
      </c>
      <c r="E304" s="27" t="s">
        <v>45</v>
      </c>
      <c r="F304" s="27" t="s">
        <v>277</v>
      </c>
      <c r="G304" s="27" t="s">
        <v>35</v>
      </c>
      <c r="H304" s="28">
        <f>H305</f>
        <v>2665</v>
      </c>
      <c r="M304" s="52"/>
      <c r="N304" s="58"/>
      <c r="O304" s="53"/>
      <c r="Q304" s="53"/>
      <c r="S304" s="52"/>
      <c r="W304" s="2"/>
      <c r="X304" s="142">
        <f>X305</f>
        <v>2665</v>
      </c>
      <c r="Z304" s="142">
        <f>Z305</f>
        <v>2665</v>
      </c>
    </row>
    <row r="305" spans="2:26" s="60" customFormat="1" ht="18" customHeight="1">
      <c r="B305" s="4" t="s">
        <v>122</v>
      </c>
      <c r="C305" s="26"/>
      <c r="D305" s="27" t="s">
        <v>120</v>
      </c>
      <c r="E305" s="27" t="s">
        <v>45</v>
      </c>
      <c r="F305" s="27" t="s">
        <v>278</v>
      </c>
      <c r="G305" s="27" t="s">
        <v>125</v>
      </c>
      <c r="H305" s="28">
        <v>2665</v>
      </c>
      <c r="M305" s="50"/>
      <c r="N305" s="58"/>
      <c r="O305" s="53"/>
      <c r="Q305" s="50"/>
      <c r="S305" s="50"/>
      <c r="V305" s="50"/>
      <c r="W305" s="2"/>
      <c r="X305" s="142">
        <v>2665</v>
      </c>
      <c r="Z305" s="142">
        <f>X305+Y305</f>
        <v>2665</v>
      </c>
    </row>
    <row r="306" spans="2:26" s="60" customFormat="1" ht="31.5" hidden="1" customHeight="1">
      <c r="B306" s="4" t="s">
        <v>279</v>
      </c>
      <c r="C306" s="26"/>
      <c r="D306" s="27" t="s">
        <v>120</v>
      </c>
      <c r="E306" s="27" t="s">
        <v>45</v>
      </c>
      <c r="F306" s="27" t="s">
        <v>280</v>
      </c>
      <c r="G306" s="27" t="s">
        <v>125</v>
      </c>
      <c r="H306" s="28"/>
      <c r="I306" s="7"/>
      <c r="J306" s="7"/>
      <c r="K306" s="7"/>
      <c r="L306" s="7"/>
      <c r="M306" s="50"/>
      <c r="N306" s="58"/>
      <c r="O306" s="53"/>
      <c r="Q306" s="50"/>
      <c r="S306" s="50"/>
      <c r="V306" s="50"/>
      <c r="W306" s="2"/>
      <c r="X306" s="142"/>
      <c r="Z306" s="152"/>
    </row>
    <row r="307" spans="2:26" s="60" customFormat="1" ht="31.5" hidden="1" customHeight="1">
      <c r="B307" s="4" t="s">
        <v>281</v>
      </c>
      <c r="C307" s="26"/>
      <c r="D307" s="27" t="s">
        <v>120</v>
      </c>
      <c r="E307" s="27" t="s">
        <v>45</v>
      </c>
      <c r="F307" s="27" t="s">
        <v>282</v>
      </c>
      <c r="G307" s="27" t="s">
        <v>125</v>
      </c>
      <c r="H307" s="28"/>
      <c r="M307" s="52"/>
      <c r="N307" s="58"/>
      <c r="O307" s="53"/>
      <c r="Q307" s="53"/>
      <c r="S307" s="52"/>
      <c r="W307" s="2"/>
      <c r="X307" s="142"/>
      <c r="Z307" s="152"/>
    </row>
    <row r="308" spans="2:26" s="60" customFormat="1" ht="34.5" customHeight="1">
      <c r="B308" s="35" t="s">
        <v>283</v>
      </c>
      <c r="C308" s="23" t="s">
        <v>284</v>
      </c>
      <c r="D308" s="24"/>
      <c r="E308" s="24"/>
      <c r="F308" s="24"/>
      <c r="G308" s="24"/>
      <c r="H308" s="25">
        <f>H309</f>
        <v>1174</v>
      </c>
      <c r="M308" s="50"/>
      <c r="N308" s="58"/>
      <c r="O308" s="53"/>
      <c r="Q308" s="50"/>
      <c r="S308" s="50"/>
      <c r="V308" s="50"/>
      <c r="W308" s="2"/>
      <c r="X308" s="146">
        <f>X309</f>
        <v>2924</v>
      </c>
      <c r="Z308" s="146">
        <f>Z309</f>
        <v>2924</v>
      </c>
    </row>
    <row r="309" spans="2:26" s="60" customFormat="1" ht="19.5" customHeight="1">
      <c r="B309" s="4" t="s">
        <v>174</v>
      </c>
      <c r="C309" s="26"/>
      <c r="D309" s="27" t="s">
        <v>75</v>
      </c>
      <c r="E309" s="27" t="s">
        <v>31</v>
      </c>
      <c r="F309" s="27"/>
      <c r="G309" s="27"/>
      <c r="H309" s="28">
        <f>H310</f>
        <v>1174</v>
      </c>
      <c r="M309" s="50"/>
      <c r="N309" s="58"/>
      <c r="O309" s="53"/>
      <c r="Q309" s="50"/>
      <c r="S309" s="50"/>
      <c r="V309" s="50"/>
      <c r="W309" s="2"/>
      <c r="X309" s="142">
        <f>X310</f>
        <v>2924</v>
      </c>
      <c r="Z309" s="142">
        <f>Z310</f>
        <v>2924</v>
      </c>
    </row>
    <row r="310" spans="2:26" s="60" customFormat="1" ht="17.25" customHeight="1">
      <c r="B310" s="4" t="s">
        <v>285</v>
      </c>
      <c r="C310" s="26"/>
      <c r="D310" s="27" t="s">
        <v>75</v>
      </c>
      <c r="E310" s="27" t="s">
        <v>31</v>
      </c>
      <c r="F310" s="27" t="s">
        <v>286</v>
      </c>
      <c r="G310" s="27" t="s">
        <v>35</v>
      </c>
      <c r="H310" s="28">
        <f>H311</f>
        <v>1174</v>
      </c>
      <c r="M310" s="50"/>
      <c r="N310" s="58"/>
      <c r="O310" s="53"/>
      <c r="Q310" s="50"/>
      <c r="S310" s="50"/>
      <c r="V310" s="50"/>
      <c r="W310" s="2"/>
      <c r="X310" s="142">
        <f>X311</f>
        <v>2924</v>
      </c>
      <c r="Z310" s="142">
        <f>Z311</f>
        <v>2924</v>
      </c>
    </row>
    <row r="311" spans="2:26" s="60" customFormat="1" ht="28.5" customHeight="1">
      <c r="B311" s="3" t="s">
        <v>94</v>
      </c>
      <c r="C311" s="26"/>
      <c r="D311" s="27" t="s">
        <v>75</v>
      </c>
      <c r="E311" s="27" t="s">
        <v>31</v>
      </c>
      <c r="F311" s="27" t="s">
        <v>287</v>
      </c>
      <c r="G311" s="27" t="s">
        <v>35</v>
      </c>
      <c r="H311" s="28">
        <f>H312</f>
        <v>1174</v>
      </c>
      <c r="M311" s="52"/>
      <c r="N311" s="58"/>
      <c r="O311" s="53"/>
      <c r="Q311" s="53"/>
      <c r="S311" s="52"/>
      <c r="W311" s="2"/>
      <c r="X311" s="142">
        <f>X312</f>
        <v>2924</v>
      </c>
      <c r="Z311" s="142">
        <f>Z312</f>
        <v>2924</v>
      </c>
    </row>
    <row r="312" spans="2:26" s="60" customFormat="1" ht="31.5" customHeight="1">
      <c r="B312" s="3" t="s">
        <v>103</v>
      </c>
      <c r="C312" s="26"/>
      <c r="D312" s="27" t="s">
        <v>75</v>
      </c>
      <c r="E312" s="27" t="s">
        <v>31</v>
      </c>
      <c r="F312" s="27" t="s">
        <v>287</v>
      </c>
      <c r="G312" s="27" t="s">
        <v>97</v>
      </c>
      <c r="H312" s="28">
        <f>H313+H314+H315</f>
        <v>1174</v>
      </c>
      <c r="N312" s="58"/>
      <c r="O312" s="58"/>
      <c r="W312" s="2"/>
      <c r="X312" s="142">
        <f>X313+X314+X315</f>
        <v>2924</v>
      </c>
      <c r="Z312" s="142">
        <f>Z313+Z314+Z315</f>
        <v>2924</v>
      </c>
    </row>
    <row r="313" spans="2:26" s="60" customFormat="1" ht="19.5" customHeight="1">
      <c r="B313" s="55" t="s">
        <v>107</v>
      </c>
      <c r="C313" s="106"/>
      <c r="D313" s="56" t="s">
        <v>75</v>
      </c>
      <c r="E313" s="56" t="s">
        <v>31</v>
      </c>
      <c r="F313" s="56" t="s">
        <v>287</v>
      </c>
      <c r="G313" s="56" t="s">
        <v>97</v>
      </c>
      <c r="H313" s="57">
        <v>874</v>
      </c>
      <c r="N313" s="58"/>
      <c r="O313" s="58"/>
      <c r="W313" s="2"/>
      <c r="X313" s="150">
        <v>874</v>
      </c>
      <c r="Z313" s="151">
        <f>X313+Y313</f>
        <v>874</v>
      </c>
    </row>
    <row r="314" spans="2:26" s="60" customFormat="1" ht="18.75" customHeight="1">
      <c r="B314" s="55" t="s">
        <v>5</v>
      </c>
      <c r="C314" s="106"/>
      <c r="D314" s="56" t="s">
        <v>75</v>
      </c>
      <c r="E314" s="56" t="s">
        <v>31</v>
      </c>
      <c r="F314" s="56" t="s">
        <v>287</v>
      </c>
      <c r="G314" s="56" t="s">
        <v>97</v>
      </c>
      <c r="H314" s="57">
        <v>300</v>
      </c>
      <c r="I314" s="7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131"/>
      <c r="X314" s="150">
        <v>300</v>
      </c>
      <c r="Z314" s="151">
        <f>X314+Y314</f>
        <v>300</v>
      </c>
    </row>
    <row r="315" spans="2:26" s="60" customFormat="1" ht="15" customHeight="1">
      <c r="B315" s="107" t="s">
        <v>258</v>
      </c>
      <c r="C315" s="106"/>
      <c r="D315" s="56" t="s">
        <v>75</v>
      </c>
      <c r="E315" s="56" t="s">
        <v>31</v>
      </c>
      <c r="F315" s="56" t="s">
        <v>287</v>
      </c>
      <c r="G315" s="56" t="s">
        <v>97</v>
      </c>
      <c r="H315" s="57">
        <v>0</v>
      </c>
      <c r="N315" s="58"/>
      <c r="O315" s="58"/>
      <c r="W315" s="143">
        <v>1750</v>
      </c>
      <c r="X315" s="150">
        <f>W315+H315</f>
        <v>1750</v>
      </c>
      <c r="Z315" s="151">
        <f>X315+Y315</f>
        <v>1750</v>
      </c>
    </row>
    <row r="316" spans="2:26" s="60" customFormat="1" ht="31.5">
      <c r="B316" s="35" t="s">
        <v>288</v>
      </c>
      <c r="C316" s="23" t="s">
        <v>11</v>
      </c>
      <c r="D316" s="24"/>
      <c r="E316" s="24"/>
      <c r="F316" s="24"/>
      <c r="G316" s="24"/>
      <c r="H316" s="25">
        <f>H320+H328+H332+H336</f>
        <v>32848.399999999994</v>
      </c>
      <c r="I316" s="83"/>
      <c r="M316" s="86"/>
      <c r="N316" s="58"/>
      <c r="O316" s="86"/>
      <c r="Q316" s="86"/>
      <c r="S316" s="86"/>
      <c r="V316" s="86"/>
      <c r="W316" s="2"/>
      <c r="X316" s="146">
        <f>X320+X328+X332+X336+X317</f>
        <v>33155.399999999994</v>
      </c>
      <c r="Z316" s="146">
        <f>Z320+Z328+Z332+Z336+Z317</f>
        <v>33155.399999999994</v>
      </c>
    </row>
    <row r="317" spans="2:26" s="60" customFormat="1">
      <c r="B317" s="4" t="s">
        <v>74</v>
      </c>
      <c r="C317" s="29"/>
      <c r="D317" s="27" t="s">
        <v>45</v>
      </c>
      <c r="E317" s="27"/>
      <c r="F317" s="27"/>
      <c r="G317" s="27"/>
      <c r="H317" s="25"/>
      <c r="I317" s="83"/>
      <c r="M317" s="86"/>
      <c r="N317" s="58"/>
      <c r="O317" s="86"/>
      <c r="Q317" s="86"/>
      <c r="S317" s="86"/>
      <c r="V317" s="86"/>
      <c r="W317" s="2"/>
      <c r="X317" s="151">
        <f>X318</f>
        <v>2507</v>
      </c>
      <c r="Z317" s="151">
        <f>Z318</f>
        <v>2507</v>
      </c>
    </row>
    <row r="318" spans="2:26" s="60" customFormat="1">
      <c r="B318" s="4" t="s">
        <v>424</v>
      </c>
      <c r="C318" s="29"/>
      <c r="D318" s="27" t="s">
        <v>45</v>
      </c>
      <c r="E318" s="27" t="s">
        <v>33</v>
      </c>
      <c r="F318" s="27"/>
      <c r="G318" s="27"/>
      <c r="H318" s="25"/>
      <c r="I318" s="83"/>
      <c r="M318" s="86"/>
      <c r="N318" s="58"/>
      <c r="O318" s="86"/>
      <c r="Q318" s="86"/>
      <c r="S318" s="86"/>
      <c r="V318" s="86"/>
      <c r="W318" s="2"/>
      <c r="X318" s="151">
        <f>X319</f>
        <v>2507</v>
      </c>
      <c r="Z318" s="151">
        <f>Z319</f>
        <v>2507</v>
      </c>
    </row>
    <row r="319" spans="2:26" s="60" customFormat="1" ht="45.75" customHeight="1">
      <c r="B319" s="55" t="s">
        <v>425</v>
      </c>
      <c r="C319" s="106"/>
      <c r="D319" s="56" t="s">
        <v>45</v>
      </c>
      <c r="E319" s="56" t="s">
        <v>33</v>
      </c>
      <c r="F319" s="56" t="s">
        <v>426</v>
      </c>
      <c r="G319" s="56" t="s">
        <v>84</v>
      </c>
      <c r="H319" s="25"/>
      <c r="I319" s="83"/>
      <c r="M319" s="86"/>
      <c r="N319" s="58"/>
      <c r="O319" s="86"/>
      <c r="Q319" s="86"/>
      <c r="S319" s="86"/>
      <c r="V319" s="86"/>
      <c r="W319" s="2">
        <v>2507</v>
      </c>
      <c r="X319" s="151">
        <f>W319+H319</f>
        <v>2507</v>
      </c>
      <c r="Z319" s="151">
        <f>X319+Y319</f>
        <v>2507</v>
      </c>
    </row>
    <row r="320" spans="2:26" s="60" customFormat="1">
      <c r="B320" s="4" t="s">
        <v>161</v>
      </c>
      <c r="C320" s="26"/>
      <c r="D320" s="27" t="s">
        <v>99</v>
      </c>
      <c r="E320" s="27" t="s">
        <v>33</v>
      </c>
      <c r="F320" s="27"/>
      <c r="G320" s="27"/>
      <c r="H320" s="28">
        <f>H321</f>
        <v>30607.199999999997</v>
      </c>
      <c r="M320" s="50"/>
      <c r="N320" s="58"/>
      <c r="O320" s="53"/>
      <c r="Q320" s="50"/>
      <c r="S320" s="50"/>
      <c r="V320" s="50"/>
      <c r="W320" s="2"/>
      <c r="X320" s="142">
        <f>X321</f>
        <v>28407.199999999997</v>
      </c>
      <c r="Z320" s="142">
        <f>Z321</f>
        <v>28407.199999999997</v>
      </c>
    </row>
    <row r="321" spans="2:26" s="60" customFormat="1" ht="31.5">
      <c r="B321" s="3" t="s">
        <v>289</v>
      </c>
      <c r="C321" s="26"/>
      <c r="D321" s="27" t="s">
        <v>99</v>
      </c>
      <c r="E321" s="27" t="s">
        <v>33</v>
      </c>
      <c r="F321" s="27" t="s">
        <v>290</v>
      </c>
      <c r="G321" s="27" t="s">
        <v>35</v>
      </c>
      <c r="H321" s="28">
        <f>H322</f>
        <v>30607.199999999997</v>
      </c>
      <c r="M321" s="50"/>
      <c r="N321" s="58"/>
      <c r="O321" s="53"/>
      <c r="Q321" s="50"/>
      <c r="S321" s="50"/>
      <c r="V321" s="50"/>
      <c r="W321" s="2"/>
      <c r="X321" s="142">
        <f>X322</f>
        <v>28407.199999999997</v>
      </c>
      <c r="Z321" s="142">
        <f>Z322</f>
        <v>28407.199999999997</v>
      </c>
    </row>
    <row r="322" spans="2:26" s="60" customFormat="1" ht="31.5">
      <c r="B322" s="3" t="s">
        <v>94</v>
      </c>
      <c r="C322" s="26"/>
      <c r="D322" s="27" t="s">
        <v>99</v>
      </c>
      <c r="E322" s="27" t="s">
        <v>33</v>
      </c>
      <c r="F322" s="27" t="s">
        <v>291</v>
      </c>
      <c r="G322" s="27" t="s">
        <v>35</v>
      </c>
      <c r="H322" s="28">
        <f>H323+H324+H326</f>
        <v>30607.199999999997</v>
      </c>
      <c r="M322" s="52"/>
      <c r="N322" s="58"/>
      <c r="O322" s="53"/>
      <c r="Q322" s="53"/>
      <c r="S322" s="52"/>
      <c r="W322" s="2"/>
      <c r="X322" s="142">
        <f>X323+X324+X326</f>
        <v>28407.199999999997</v>
      </c>
      <c r="Z322" s="142">
        <f>Z323+Z324+Z326</f>
        <v>28407.199999999997</v>
      </c>
    </row>
    <row r="323" spans="2:26" s="60" customFormat="1" ht="31.5">
      <c r="B323" s="3" t="s">
        <v>103</v>
      </c>
      <c r="C323" s="26"/>
      <c r="D323" s="27" t="s">
        <v>99</v>
      </c>
      <c r="E323" s="27" t="s">
        <v>33</v>
      </c>
      <c r="F323" s="27" t="s">
        <v>291</v>
      </c>
      <c r="G323" s="27" t="s">
        <v>97</v>
      </c>
      <c r="H323" s="28">
        <f>4792.3+3054.1</f>
        <v>7846.4</v>
      </c>
      <c r="M323" s="50"/>
      <c r="N323" s="58"/>
      <c r="O323" s="53"/>
      <c r="Q323" s="50"/>
      <c r="S323" s="50"/>
      <c r="V323" s="50"/>
      <c r="W323" s="2">
        <v>-2200</v>
      </c>
      <c r="X323" s="142">
        <f>H323+W323</f>
        <v>5646.4</v>
      </c>
      <c r="Z323" s="151">
        <f>X323+Y323</f>
        <v>5646.4</v>
      </c>
    </row>
    <row r="324" spans="2:26" s="60" customFormat="1" ht="108.75" customHeight="1">
      <c r="B324" s="3" t="s">
        <v>292</v>
      </c>
      <c r="C324" s="26"/>
      <c r="D324" s="27" t="s">
        <v>99</v>
      </c>
      <c r="E324" s="27" t="s">
        <v>33</v>
      </c>
      <c r="F324" s="27" t="s">
        <v>293</v>
      </c>
      <c r="G324" s="27" t="s">
        <v>35</v>
      </c>
      <c r="H324" s="28">
        <f>H325</f>
        <v>22760.799999999999</v>
      </c>
      <c r="M324" s="50"/>
      <c r="N324" s="58"/>
      <c r="O324" s="53"/>
      <c r="Q324" s="50"/>
      <c r="S324" s="50"/>
      <c r="V324" s="50"/>
      <c r="W324" s="2"/>
      <c r="X324" s="142">
        <f>X325</f>
        <v>22760.799999999999</v>
      </c>
      <c r="Z324" s="142">
        <f>Z325</f>
        <v>22760.799999999999</v>
      </c>
    </row>
    <row r="325" spans="2:26" s="60" customFormat="1" ht="31.5">
      <c r="B325" s="3" t="s">
        <v>103</v>
      </c>
      <c r="C325" s="26"/>
      <c r="D325" s="27" t="s">
        <v>99</v>
      </c>
      <c r="E325" s="27" t="s">
        <v>33</v>
      </c>
      <c r="F325" s="27" t="s">
        <v>293</v>
      </c>
      <c r="G325" s="27" t="s">
        <v>97</v>
      </c>
      <c r="H325" s="28">
        <v>22760.799999999999</v>
      </c>
      <c r="M325" s="52"/>
      <c r="N325" s="58"/>
      <c r="O325" s="53"/>
      <c r="Q325" s="53"/>
      <c r="S325" s="52"/>
      <c r="W325" s="2"/>
      <c r="X325" s="142">
        <v>22760.799999999999</v>
      </c>
      <c r="Z325" s="151">
        <f>X325+Y325</f>
        <v>22760.799999999999</v>
      </c>
    </row>
    <row r="326" spans="2:26" s="60" customFormat="1" ht="63" hidden="1">
      <c r="B326" s="3" t="s">
        <v>294</v>
      </c>
      <c r="C326" s="26"/>
      <c r="D326" s="27" t="s">
        <v>99</v>
      </c>
      <c r="E326" s="27" t="s">
        <v>33</v>
      </c>
      <c r="F326" s="27" t="s">
        <v>295</v>
      </c>
      <c r="G326" s="27" t="s">
        <v>35</v>
      </c>
      <c r="H326" s="28">
        <f>H327</f>
        <v>0</v>
      </c>
      <c r="M326" s="50"/>
      <c r="N326" s="58"/>
      <c r="O326" s="53"/>
      <c r="Q326" s="50"/>
      <c r="S326" s="50"/>
      <c r="V326" s="50"/>
      <c r="W326" s="2"/>
      <c r="X326" s="142">
        <f>X327</f>
        <v>0</v>
      </c>
      <c r="Z326" s="142">
        <f>Z327</f>
        <v>0</v>
      </c>
    </row>
    <row r="327" spans="2:26" s="60" customFormat="1" ht="31.5" hidden="1">
      <c r="B327" s="3" t="s">
        <v>103</v>
      </c>
      <c r="C327" s="26"/>
      <c r="D327" s="27" t="s">
        <v>99</v>
      </c>
      <c r="E327" s="27" t="s">
        <v>33</v>
      </c>
      <c r="F327" s="27" t="s">
        <v>295</v>
      </c>
      <c r="G327" s="27" t="s">
        <v>97</v>
      </c>
      <c r="H327" s="28"/>
      <c r="M327" s="50"/>
      <c r="N327" s="58"/>
      <c r="O327" s="53"/>
      <c r="Q327" s="50"/>
      <c r="S327" s="50"/>
      <c r="V327" s="50"/>
      <c r="W327" s="2"/>
      <c r="X327" s="142"/>
      <c r="Z327" s="142"/>
    </row>
    <row r="328" spans="2:26" s="60" customFormat="1" ht="33.75" customHeight="1">
      <c r="B328" s="3" t="s">
        <v>149</v>
      </c>
      <c r="C328" s="26"/>
      <c r="D328" s="27" t="s">
        <v>99</v>
      </c>
      <c r="E328" s="27" t="s">
        <v>80</v>
      </c>
      <c r="F328" s="27"/>
      <c r="G328" s="27"/>
      <c r="H328" s="28">
        <f>H329</f>
        <v>21.2</v>
      </c>
      <c r="M328" s="50"/>
      <c r="N328" s="58"/>
      <c r="O328" s="53"/>
      <c r="Q328" s="50"/>
      <c r="S328" s="50"/>
      <c r="V328" s="50"/>
      <c r="W328" s="2"/>
      <c r="X328" s="142">
        <f>X329</f>
        <v>21.2</v>
      </c>
      <c r="Z328" s="142">
        <f>Z329</f>
        <v>21.2</v>
      </c>
    </row>
    <row r="329" spans="2:26" s="60" customFormat="1" ht="31.5">
      <c r="B329" s="3" t="s">
        <v>299</v>
      </c>
      <c r="C329" s="26"/>
      <c r="D329" s="27" t="s">
        <v>99</v>
      </c>
      <c r="E329" s="27" t="s">
        <v>80</v>
      </c>
      <c r="F329" s="27" t="s">
        <v>300</v>
      </c>
      <c r="G329" s="27" t="s">
        <v>35</v>
      </c>
      <c r="H329" s="28">
        <f>H330</f>
        <v>21.2</v>
      </c>
      <c r="M329" s="52"/>
      <c r="N329" s="58"/>
      <c r="O329" s="53"/>
      <c r="Q329" s="53"/>
      <c r="S329" s="52"/>
      <c r="W329" s="2"/>
      <c r="X329" s="142">
        <f>X330</f>
        <v>21.2</v>
      </c>
      <c r="Z329" s="142">
        <f>Z330</f>
        <v>21.2</v>
      </c>
    </row>
    <row r="330" spans="2:26" s="60" customFormat="1" ht="31.5">
      <c r="B330" s="3" t="s">
        <v>150</v>
      </c>
      <c r="C330" s="26"/>
      <c r="D330" s="27" t="s">
        <v>99</v>
      </c>
      <c r="E330" s="27" t="s">
        <v>80</v>
      </c>
      <c r="F330" s="27" t="s">
        <v>151</v>
      </c>
      <c r="G330" s="27" t="s">
        <v>35</v>
      </c>
      <c r="H330" s="28">
        <f>H331</f>
        <v>21.2</v>
      </c>
      <c r="N330" s="58"/>
      <c r="O330" s="58"/>
      <c r="W330" s="2"/>
      <c r="X330" s="142">
        <f>X331</f>
        <v>21.2</v>
      </c>
      <c r="Z330" s="142">
        <f>Z331</f>
        <v>21.2</v>
      </c>
    </row>
    <row r="331" spans="2:26" s="60" customFormat="1" ht="31.5">
      <c r="B331" s="3" t="s">
        <v>152</v>
      </c>
      <c r="C331" s="26"/>
      <c r="D331" s="27" t="s">
        <v>99</v>
      </c>
      <c r="E331" s="27" t="s">
        <v>80</v>
      </c>
      <c r="F331" s="27" t="s">
        <v>151</v>
      </c>
      <c r="G331" s="27" t="s">
        <v>153</v>
      </c>
      <c r="H331" s="28">
        <v>21.2</v>
      </c>
      <c r="N331" s="58"/>
      <c r="O331" s="58"/>
      <c r="W331" s="2"/>
      <c r="X331" s="142">
        <v>21.2</v>
      </c>
      <c r="Z331" s="151">
        <f>X331+Y331</f>
        <v>21.2</v>
      </c>
    </row>
    <row r="332" spans="2:26" s="60" customFormat="1">
      <c r="B332" s="4" t="s">
        <v>104</v>
      </c>
      <c r="C332" s="26"/>
      <c r="D332" s="27" t="s">
        <v>99</v>
      </c>
      <c r="E332" s="27" t="s">
        <v>99</v>
      </c>
      <c r="F332" s="27"/>
      <c r="G332" s="27"/>
      <c r="H332" s="28">
        <f>H333</f>
        <v>400</v>
      </c>
      <c r="N332" s="58"/>
      <c r="O332" s="58"/>
      <c r="W332" s="2"/>
      <c r="X332" s="142">
        <f>X333</f>
        <v>400</v>
      </c>
      <c r="Z332" s="142">
        <f>Z333</f>
        <v>400</v>
      </c>
    </row>
    <row r="333" spans="2:26" s="60" customFormat="1" ht="31.5">
      <c r="B333" s="3" t="s">
        <v>168</v>
      </c>
      <c r="C333" s="26"/>
      <c r="D333" s="27" t="s">
        <v>99</v>
      </c>
      <c r="E333" s="27" t="s">
        <v>99</v>
      </c>
      <c r="F333" s="27" t="s">
        <v>301</v>
      </c>
      <c r="G333" s="27" t="s">
        <v>35</v>
      </c>
      <c r="H333" s="28">
        <f>H334</f>
        <v>400</v>
      </c>
      <c r="N333" s="58"/>
      <c r="O333" s="58"/>
      <c r="W333" s="2"/>
      <c r="X333" s="142">
        <f>X334</f>
        <v>400</v>
      </c>
      <c r="Z333" s="142">
        <f>Z334</f>
        <v>400</v>
      </c>
    </row>
    <row r="334" spans="2:26" s="60" customFormat="1">
      <c r="B334" s="4" t="s">
        <v>170</v>
      </c>
      <c r="C334" s="26"/>
      <c r="D334" s="27" t="s">
        <v>99</v>
      </c>
      <c r="E334" s="27" t="s">
        <v>99</v>
      </c>
      <c r="F334" s="27" t="s">
        <v>171</v>
      </c>
      <c r="G334" s="27" t="s">
        <v>35</v>
      </c>
      <c r="H334" s="28">
        <f>H335</f>
        <v>400</v>
      </c>
      <c r="I334" s="89"/>
      <c r="M334" s="88"/>
      <c r="N334" s="58"/>
      <c r="O334" s="86"/>
      <c r="Q334" s="88"/>
      <c r="S334" s="88"/>
      <c r="V334" s="88"/>
      <c r="W334" s="2"/>
      <c r="X334" s="142">
        <f>X335</f>
        <v>400</v>
      </c>
      <c r="Z334" s="142">
        <f>Z335</f>
        <v>400</v>
      </c>
    </row>
    <row r="335" spans="2:26" s="60" customFormat="1" ht="31.5">
      <c r="B335" s="3" t="s">
        <v>36</v>
      </c>
      <c r="C335" s="26"/>
      <c r="D335" s="27" t="s">
        <v>99</v>
      </c>
      <c r="E335" s="27" t="s">
        <v>99</v>
      </c>
      <c r="F335" s="27" t="s">
        <v>171</v>
      </c>
      <c r="G335" s="27" t="s">
        <v>37</v>
      </c>
      <c r="H335" s="28">
        <v>400</v>
      </c>
      <c r="M335" s="50"/>
      <c r="N335" s="58"/>
      <c r="O335" s="53"/>
      <c r="Q335" s="50"/>
      <c r="S335" s="50"/>
      <c r="V335" s="50"/>
      <c r="W335" s="2"/>
      <c r="X335" s="142">
        <v>400</v>
      </c>
      <c r="Z335" s="151">
        <f>X335+Y335</f>
        <v>400</v>
      </c>
    </row>
    <row r="336" spans="2:26" s="60" customFormat="1">
      <c r="B336" s="4" t="s">
        <v>108</v>
      </c>
      <c r="C336" s="26"/>
      <c r="D336" s="27" t="s">
        <v>99</v>
      </c>
      <c r="E336" s="27" t="s">
        <v>109</v>
      </c>
      <c r="F336" s="27"/>
      <c r="G336" s="27"/>
      <c r="H336" s="28">
        <f>H337</f>
        <v>1820</v>
      </c>
      <c r="M336" s="50"/>
      <c r="N336" s="58"/>
      <c r="O336" s="53"/>
      <c r="Q336" s="50"/>
      <c r="S336" s="50"/>
      <c r="V336" s="50"/>
      <c r="W336" s="2"/>
      <c r="X336" s="142">
        <f>X337</f>
        <v>1820</v>
      </c>
      <c r="Z336" s="142">
        <f>Z337</f>
        <v>1820</v>
      </c>
    </row>
    <row r="337" spans="2:26" s="60" customFormat="1" ht="31.5">
      <c r="B337" s="3" t="s">
        <v>302</v>
      </c>
      <c r="C337" s="26"/>
      <c r="D337" s="27" t="s">
        <v>99</v>
      </c>
      <c r="E337" s="27" t="s">
        <v>109</v>
      </c>
      <c r="F337" s="27" t="s">
        <v>303</v>
      </c>
      <c r="G337" s="27" t="s">
        <v>35</v>
      </c>
      <c r="H337" s="28">
        <f>H338</f>
        <v>1820</v>
      </c>
      <c r="M337" s="50"/>
      <c r="N337" s="58"/>
      <c r="O337" s="53"/>
      <c r="Q337" s="50"/>
      <c r="S337" s="50"/>
      <c r="V337" s="50"/>
      <c r="W337" s="2"/>
      <c r="X337" s="142">
        <f>X338</f>
        <v>1820</v>
      </c>
      <c r="Z337" s="142">
        <f>Z338</f>
        <v>1820</v>
      </c>
    </row>
    <row r="338" spans="2:26" s="60" customFormat="1" ht="31.5">
      <c r="B338" s="3" t="s">
        <v>94</v>
      </c>
      <c r="C338" s="26"/>
      <c r="D338" s="27" t="s">
        <v>99</v>
      </c>
      <c r="E338" s="27" t="s">
        <v>109</v>
      </c>
      <c r="F338" s="27" t="s">
        <v>304</v>
      </c>
      <c r="G338" s="27" t="s">
        <v>35</v>
      </c>
      <c r="H338" s="28">
        <f>H339</f>
        <v>1820</v>
      </c>
      <c r="M338" s="52"/>
      <c r="N338" s="58"/>
      <c r="O338" s="53"/>
      <c r="Q338" s="53"/>
      <c r="S338" s="52"/>
      <c r="W338" s="2"/>
      <c r="X338" s="142">
        <f>X339</f>
        <v>1820</v>
      </c>
      <c r="Z338" s="142">
        <f>Z339</f>
        <v>1820</v>
      </c>
    </row>
    <row r="339" spans="2:26" s="60" customFormat="1" ht="31.5">
      <c r="B339" s="3" t="s">
        <v>103</v>
      </c>
      <c r="C339" s="26"/>
      <c r="D339" s="27" t="s">
        <v>99</v>
      </c>
      <c r="E339" s="27" t="s">
        <v>109</v>
      </c>
      <c r="F339" s="27" t="s">
        <v>304</v>
      </c>
      <c r="G339" s="27" t="s">
        <v>97</v>
      </c>
      <c r="H339" s="28">
        <v>1820</v>
      </c>
      <c r="M339" s="86"/>
      <c r="N339" s="58"/>
      <c r="O339" s="86"/>
      <c r="Q339" s="86"/>
      <c r="S339" s="86"/>
      <c r="V339" s="86"/>
      <c r="W339" s="2"/>
      <c r="X339" s="142">
        <v>1820</v>
      </c>
      <c r="Z339" s="151">
        <f>X339+Y339</f>
        <v>1820</v>
      </c>
    </row>
    <row r="340" spans="2:26" s="60" customFormat="1" ht="31.5">
      <c r="B340" s="35" t="s">
        <v>305</v>
      </c>
      <c r="C340" s="23" t="s">
        <v>12</v>
      </c>
      <c r="D340" s="41" t="s">
        <v>99</v>
      </c>
      <c r="E340" s="41"/>
      <c r="F340" s="41"/>
      <c r="G340" s="41"/>
      <c r="H340" s="25">
        <f>H344+H361+H365</f>
        <v>11500.9</v>
      </c>
      <c r="M340" s="50"/>
      <c r="N340" s="58"/>
      <c r="O340" s="53"/>
      <c r="Q340" s="50"/>
      <c r="S340" s="50"/>
      <c r="V340" s="50"/>
      <c r="W340" s="2"/>
      <c r="X340" s="146">
        <f>X344+X361+X365+X341</f>
        <v>12780.9</v>
      </c>
      <c r="Z340" s="146">
        <f>Z344+Z361+Z365+Z341</f>
        <v>12780.9</v>
      </c>
    </row>
    <row r="341" spans="2:26" s="60" customFormat="1">
      <c r="B341" s="4" t="s">
        <v>74</v>
      </c>
      <c r="C341" s="29"/>
      <c r="D341" s="27" t="s">
        <v>45</v>
      </c>
      <c r="E341" s="27"/>
      <c r="F341" s="27"/>
      <c r="G341" s="27"/>
      <c r="H341" s="25"/>
      <c r="M341" s="50"/>
      <c r="N341" s="58"/>
      <c r="O341" s="53"/>
      <c r="Q341" s="50"/>
      <c r="S341" s="50"/>
      <c r="V341" s="50"/>
      <c r="W341" s="2"/>
      <c r="X341" s="151">
        <f>X342</f>
        <v>1280</v>
      </c>
      <c r="Z341" s="151">
        <f>Z342</f>
        <v>1280</v>
      </c>
    </row>
    <row r="342" spans="2:26" s="60" customFormat="1">
      <c r="B342" s="4" t="s">
        <v>424</v>
      </c>
      <c r="C342" s="29"/>
      <c r="D342" s="27" t="s">
        <v>45</v>
      </c>
      <c r="E342" s="27" t="s">
        <v>33</v>
      </c>
      <c r="F342" s="27"/>
      <c r="G342" s="27"/>
      <c r="H342" s="25"/>
      <c r="M342" s="50"/>
      <c r="N342" s="58"/>
      <c r="O342" s="53"/>
      <c r="Q342" s="50"/>
      <c r="S342" s="50"/>
      <c r="V342" s="50"/>
      <c r="W342" s="2"/>
      <c r="X342" s="151">
        <f>X343</f>
        <v>1280</v>
      </c>
      <c r="Z342" s="151">
        <f>Z343</f>
        <v>1280</v>
      </c>
    </row>
    <row r="343" spans="2:26" s="60" customFormat="1" ht="45" customHeight="1">
      <c r="B343" s="55" t="s">
        <v>425</v>
      </c>
      <c r="C343" s="106"/>
      <c r="D343" s="56" t="s">
        <v>45</v>
      </c>
      <c r="E343" s="56" t="s">
        <v>33</v>
      </c>
      <c r="F343" s="56" t="s">
        <v>426</v>
      </c>
      <c r="G343" s="56" t="s">
        <v>84</v>
      </c>
      <c r="H343" s="25"/>
      <c r="M343" s="50"/>
      <c r="N343" s="58"/>
      <c r="O343" s="53"/>
      <c r="Q343" s="50"/>
      <c r="S343" s="50"/>
      <c r="V343" s="50"/>
      <c r="W343" s="2">
        <v>1280</v>
      </c>
      <c r="X343" s="151">
        <f>W343+H343</f>
        <v>1280</v>
      </c>
      <c r="Z343" s="151">
        <f>X343+Y343</f>
        <v>1280</v>
      </c>
    </row>
    <row r="344" spans="2:26" s="60" customFormat="1">
      <c r="B344" s="4" t="s">
        <v>161</v>
      </c>
      <c r="C344" s="26"/>
      <c r="D344" s="27" t="s">
        <v>99</v>
      </c>
      <c r="E344" s="27" t="s">
        <v>33</v>
      </c>
      <c r="F344" s="27"/>
      <c r="G344" s="27"/>
      <c r="H344" s="28">
        <f>H345+H352</f>
        <v>11337.9</v>
      </c>
      <c r="M344" s="50"/>
      <c r="N344" s="58"/>
      <c r="O344" s="53"/>
      <c r="Q344" s="50"/>
      <c r="S344" s="50"/>
      <c r="V344" s="50"/>
      <c r="W344" s="2"/>
      <c r="X344" s="142">
        <f>X345+X352</f>
        <v>11337.9</v>
      </c>
      <c r="Z344" s="142">
        <f>Z345+Z352</f>
        <v>11337.9</v>
      </c>
    </row>
    <row r="345" spans="2:26" s="60" customFormat="1" ht="31.5">
      <c r="B345" s="3" t="s">
        <v>289</v>
      </c>
      <c r="C345" s="26"/>
      <c r="D345" s="27" t="s">
        <v>99</v>
      </c>
      <c r="E345" s="27" t="s">
        <v>33</v>
      </c>
      <c r="F345" s="27" t="s">
        <v>290</v>
      </c>
      <c r="G345" s="27" t="s">
        <v>35</v>
      </c>
      <c r="H345" s="28">
        <f>H346</f>
        <v>11337.9</v>
      </c>
      <c r="M345" s="50"/>
      <c r="N345" s="58"/>
      <c r="O345" s="53"/>
      <c r="Q345" s="50"/>
      <c r="S345" s="50"/>
      <c r="V345" s="50"/>
      <c r="W345" s="2"/>
      <c r="X345" s="142">
        <f>X346</f>
        <v>11337.9</v>
      </c>
      <c r="Z345" s="142">
        <f>Z346</f>
        <v>11337.9</v>
      </c>
    </row>
    <row r="346" spans="2:26" s="60" customFormat="1" ht="31.5">
      <c r="B346" s="3" t="s">
        <v>94</v>
      </c>
      <c r="C346" s="26"/>
      <c r="D346" s="27" t="s">
        <v>99</v>
      </c>
      <c r="E346" s="27" t="s">
        <v>33</v>
      </c>
      <c r="F346" s="27" t="s">
        <v>291</v>
      </c>
      <c r="G346" s="27" t="s">
        <v>35</v>
      </c>
      <c r="H346" s="28">
        <f>H347+H348+H350</f>
        <v>11337.9</v>
      </c>
      <c r="M346" s="52"/>
      <c r="N346" s="58"/>
      <c r="O346" s="53"/>
      <c r="Q346" s="53"/>
      <c r="S346" s="52"/>
      <c r="W346" s="2"/>
      <c r="X346" s="142">
        <f>X347+X348+X350</f>
        <v>11337.9</v>
      </c>
      <c r="Z346" s="142">
        <f>Z347+Z348+Z350</f>
        <v>11337.9</v>
      </c>
    </row>
    <row r="347" spans="2:26" s="60" customFormat="1" ht="31.5">
      <c r="B347" s="3" t="s">
        <v>103</v>
      </c>
      <c r="C347" s="26"/>
      <c r="D347" s="27" t="s">
        <v>99</v>
      </c>
      <c r="E347" s="27" t="s">
        <v>33</v>
      </c>
      <c r="F347" s="27" t="s">
        <v>291</v>
      </c>
      <c r="G347" s="27" t="s">
        <v>97</v>
      </c>
      <c r="H347" s="28">
        <v>2397.9</v>
      </c>
      <c r="M347" s="86"/>
      <c r="N347" s="58"/>
      <c r="O347" s="86"/>
      <c r="Q347" s="86"/>
      <c r="S347" s="86"/>
      <c r="V347" s="86"/>
      <c r="W347" s="2"/>
      <c r="X347" s="142">
        <v>2397.9</v>
      </c>
      <c r="Z347" s="151">
        <f>X347+Y347</f>
        <v>2397.9</v>
      </c>
    </row>
    <row r="348" spans="2:26" s="60" customFormat="1" ht="108.75" customHeight="1">
      <c r="B348" s="3" t="s">
        <v>292</v>
      </c>
      <c r="C348" s="26"/>
      <c r="D348" s="27" t="s">
        <v>99</v>
      </c>
      <c r="E348" s="27" t="s">
        <v>33</v>
      </c>
      <c r="F348" s="27" t="s">
        <v>293</v>
      </c>
      <c r="G348" s="27" t="s">
        <v>35</v>
      </c>
      <c r="H348" s="28">
        <f>H349</f>
        <v>8940</v>
      </c>
      <c r="M348" s="50"/>
      <c r="N348" s="58"/>
      <c r="O348" s="53"/>
      <c r="Q348" s="50"/>
      <c r="S348" s="50"/>
      <c r="V348" s="50"/>
      <c r="W348" s="2"/>
      <c r="X348" s="142">
        <f>X349</f>
        <v>8940</v>
      </c>
      <c r="Z348" s="142">
        <f>Z349</f>
        <v>8940</v>
      </c>
    </row>
    <row r="349" spans="2:26" s="60" customFormat="1" ht="31.5">
      <c r="B349" s="3" t="s">
        <v>103</v>
      </c>
      <c r="C349" s="26"/>
      <c r="D349" s="27" t="s">
        <v>99</v>
      </c>
      <c r="E349" s="27" t="s">
        <v>33</v>
      </c>
      <c r="F349" s="27" t="s">
        <v>293</v>
      </c>
      <c r="G349" s="27" t="s">
        <v>97</v>
      </c>
      <c r="H349" s="28">
        <v>8940</v>
      </c>
      <c r="M349" s="50"/>
      <c r="N349" s="58"/>
      <c r="O349" s="53"/>
      <c r="Q349" s="50"/>
      <c r="S349" s="50"/>
      <c r="V349" s="50"/>
      <c r="W349" s="2"/>
      <c r="X349" s="142">
        <v>8940</v>
      </c>
      <c r="Z349" s="151">
        <f>X349+Y349</f>
        <v>8940</v>
      </c>
    </row>
    <row r="350" spans="2:26" s="60" customFormat="1" ht="63" hidden="1">
      <c r="B350" s="3" t="s">
        <v>294</v>
      </c>
      <c r="C350" s="26"/>
      <c r="D350" s="27" t="s">
        <v>99</v>
      </c>
      <c r="E350" s="27" t="s">
        <v>33</v>
      </c>
      <c r="F350" s="27" t="s">
        <v>295</v>
      </c>
      <c r="G350" s="27" t="s">
        <v>35</v>
      </c>
      <c r="H350" s="28">
        <f>H351</f>
        <v>0</v>
      </c>
      <c r="M350" s="50"/>
      <c r="N350" s="58"/>
      <c r="O350" s="53"/>
      <c r="Q350" s="50"/>
      <c r="S350" s="50"/>
      <c r="V350" s="50"/>
      <c r="W350" s="2"/>
      <c r="X350" s="142">
        <f>X351</f>
        <v>0</v>
      </c>
      <c r="Z350" s="142">
        <f>Z351</f>
        <v>0</v>
      </c>
    </row>
    <row r="351" spans="2:26" s="60" customFormat="1" ht="31.5" hidden="1">
      <c r="B351" s="3" t="s">
        <v>103</v>
      </c>
      <c r="C351" s="26"/>
      <c r="D351" s="27" t="s">
        <v>99</v>
      </c>
      <c r="E351" s="27" t="s">
        <v>33</v>
      </c>
      <c r="F351" s="27" t="s">
        <v>295</v>
      </c>
      <c r="G351" s="27" t="s">
        <v>97</v>
      </c>
      <c r="H351" s="28"/>
      <c r="M351" s="52"/>
      <c r="N351" s="58"/>
      <c r="O351" s="53"/>
      <c r="Q351" s="53"/>
      <c r="S351" s="52"/>
      <c r="W351" s="2"/>
      <c r="X351" s="142"/>
      <c r="Z351" s="142"/>
    </row>
    <row r="352" spans="2:26" s="60" customFormat="1" ht="31.5" hidden="1">
      <c r="B352" s="3" t="s">
        <v>157</v>
      </c>
      <c r="C352" s="26"/>
      <c r="D352" s="27" t="s">
        <v>99</v>
      </c>
      <c r="E352" s="27" t="s">
        <v>33</v>
      </c>
      <c r="F352" s="27" t="s">
        <v>205</v>
      </c>
      <c r="G352" s="27" t="s">
        <v>35</v>
      </c>
      <c r="H352" s="28">
        <f>H353+H356</f>
        <v>0</v>
      </c>
      <c r="N352" s="58"/>
      <c r="O352" s="58"/>
      <c r="W352" s="2"/>
      <c r="X352" s="142">
        <f>X353+X356</f>
        <v>0</v>
      </c>
      <c r="Z352" s="142">
        <f>Z353+Z356</f>
        <v>0</v>
      </c>
    </row>
    <row r="353" spans="2:26" s="60" customFormat="1" ht="47.25" hidden="1">
      <c r="B353" s="3" t="s">
        <v>296</v>
      </c>
      <c r="C353" s="26"/>
      <c r="D353" s="27" t="s">
        <v>99</v>
      </c>
      <c r="E353" s="27" t="s">
        <v>33</v>
      </c>
      <c r="F353" s="27" t="s">
        <v>297</v>
      </c>
      <c r="G353" s="27" t="s">
        <v>35</v>
      </c>
      <c r="H353" s="28">
        <f>H354</f>
        <v>0</v>
      </c>
      <c r="N353" s="58"/>
      <c r="O353" s="58"/>
      <c r="W353" s="2"/>
      <c r="X353" s="142">
        <f>X354</f>
        <v>0</v>
      </c>
      <c r="Z353" s="142">
        <f>Z354</f>
        <v>0</v>
      </c>
    </row>
    <row r="354" spans="2:26" s="60" customFormat="1" ht="31.5" hidden="1">
      <c r="B354" s="3" t="s">
        <v>103</v>
      </c>
      <c r="C354" s="26"/>
      <c r="D354" s="27" t="s">
        <v>99</v>
      </c>
      <c r="E354" s="27" t="s">
        <v>33</v>
      </c>
      <c r="F354" s="27" t="s">
        <v>297</v>
      </c>
      <c r="G354" s="27" t="s">
        <v>97</v>
      </c>
      <c r="H354" s="28"/>
      <c r="N354" s="58"/>
      <c r="O354" s="58"/>
      <c r="W354" s="2"/>
      <c r="X354" s="142"/>
      <c r="Z354" s="142"/>
    </row>
    <row r="355" spans="2:26" s="60" customFormat="1" hidden="1">
      <c r="B355" s="3" t="s">
        <v>162</v>
      </c>
      <c r="C355" s="26"/>
      <c r="D355" s="27" t="s">
        <v>99</v>
      </c>
      <c r="E355" s="27" t="s">
        <v>33</v>
      </c>
      <c r="F355" s="27" t="s">
        <v>163</v>
      </c>
      <c r="G355" s="27" t="s">
        <v>55</v>
      </c>
      <c r="H355" s="28"/>
      <c r="N355" s="58"/>
      <c r="O355" s="58"/>
      <c r="W355" s="2"/>
      <c r="X355" s="142"/>
      <c r="Z355" s="142"/>
    </row>
    <row r="356" spans="2:26" s="60" customFormat="1" hidden="1">
      <c r="B356" s="3" t="s">
        <v>306</v>
      </c>
      <c r="C356" s="26"/>
      <c r="D356" s="27" t="s">
        <v>99</v>
      </c>
      <c r="E356" s="27" t="s">
        <v>33</v>
      </c>
      <c r="F356" s="27" t="s">
        <v>307</v>
      </c>
      <c r="G356" s="27" t="s">
        <v>35</v>
      </c>
      <c r="H356" s="28">
        <f>H357</f>
        <v>0</v>
      </c>
      <c r="N356" s="58"/>
      <c r="O356" s="58"/>
      <c r="W356" s="2"/>
      <c r="X356" s="142">
        <f>X357</f>
        <v>0</v>
      </c>
      <c r="Z356" s="142">
        <f>Z357</f>
        <v>0</v>
      </c>
    </row>
    <row r="357" spans="2:26" s="60" customFormat="1" ht="31.5" hidden="1">
      <c r="B357" s="3" t="s">
        <v>103</v>
      </c>
      <c r="C357" s="26"/>
      <c r="D357" s="27" t="s">
        <v>99</v>
      </c>
      <c r="E357" s="27" t="s">
        <v>33</v>
      </c>
      <c r="F357" s="27" t="s">
        <v>307</v>
      </c>
      <c r="G357" s="27" t="s">
        <v>97</v>
      </c>
      <c r="H357" s="28"/>
      <c r="N357" s="58"/>
      <c r="O357" s="58"/>
      <c r="W357" s="2"/>
      <c r="X357" s="142"/>
      <c r="Z357" s="142"/>
    </row>
    <row r="358" spans="2:26" s="60" customFormat="1" ht="47.25" hidden="1">
      <c r="B358" s="3" t="s">
        <v>308</v>
      </c>
      <c r="C358" s="26"/>
      <c r="D358" s="27" t="s">
        <v>99</v>
      </c>
      <c r="E358" s="27" t="s">
        <v>33</v>
      </c>
      <c r="F358" s="27" t="s">
        <v>298</v>
      </c>
      <c r="G358" s="27" t="s">
        <v>97</v>
      </c>
      <c r="H358" s="28"/>
      <c r="N358" s="58"/>
      <c r="O358" s="58"/>
      <c r="W358" s="2"/>
      <c r="X358" s="142"/>
      <c r="Z358" s="142"/>
    </row>
    <row r="359" spans="2:26" s="60" customFormat="1" hidden="1">
      <c r="B359" s="4" t="s">
        <v>82</v>
      </c>
      <c r="C359" s="26"/>
      <c r="D359" s="27" t="s">
        <v>99</v>
      </c>
      <c r="E359" s="27" t="s">
        <v>33</v>
      </c>
      <c r="F359" s="27" t="s">
        <v>259</v>
      </c>
      <c r="G359" s="27" t="s">
        <v>35</v>
      </c>
      <c r="H359" s="28"/>
      <c r="N359" s="58"/>
      <c r="O359" s="58"/>
      <c r="W359" s="2"/>
      <c r="X359" s="142"/>
      <c r="Z359" s="142"/>
    </row>
    <row r="360" spans="2:26" s="60" customFormat="1" ht="31.5" hidden="1">
      <c r="B360" s="3" t="s">
        <v>260</v>
      </c>
      <c r="C360" s="26"/>
      <c r="D360" s="27" t="s">
        <v>99</v>
      </c>
      <c r="E360" s="27" t="s">
        <v>33</v>
      </c>
      <c r="F360" s="27" t="s">
        <v>261</v>
      </c>
      <c r="G360" s="27" t="s">
        <v>97</v>
      </c>
      <c r="H360" s="28"/>
      <c r="I360" s="83"/>
      <c r="M360" s="88"/>
      <c r="N360" s="58"/>
      <c r="O360" s="86"/>
      <c r="Q360" s="88"/>
      <c r="S360" s="88"/>
      <c r="V360" s="88"/>
      <c r="W360" s="2"/>
      <c r="X360" s="142"/>
      <c r="Z360" s="142"/>
    </row>
    <row r="361" spans="2:26" s="60" customFormat="1" ht="28.5" customHeight="1">
      <c r="B361" s="3" t="s">
        <v>149</v>
      </c>
      <c r="C361" s="26"/>
      <c r="D361" s="27" t="s">
        <v>99</v>
      </c>
      <c r="E361" s="27" t="s">
        <v>80</v>
      </c>
      <c r="F361" s="27"/>
      <c r="G361" s="27"/>
      <c r="H361" s="28">
        <f>H362</f>
        <v>13</v>
      </c>
      <c r="M361" s="50"/>
      <c r="N361" s="58"/>
      <c r="O361" s="53"/>
      <c r="Q361" s="50"/>
      <c r="S361" s="50"/>
      <c r="V361" s="50"/>
      <c r="W361" s="2"/>
      <c r="X361" s="142">
        <f>X362</f>
        <v>13</v>
      </c>
      <c r="Z361" s="142">
        <f>Z362</f>
        <v>13</v>
      </c>
    </row>
    <row r="362" spans="2:26" s="60" customFormat="1" ht="31.5">
      <c r="B362" s="3" t="s">
        <v>299</v>
      </c>
      <c r="C362" s="26"/>
      <c r="D362" s="27" t="s">
        <v>99</v>
      </c>
      <c r="E362" s="27" t="s">
        <v>80</v>
      </c>
      <c r="F362" s="27" t="s">
        <v>300</v>
      </c>
      <c r="G362" s="27" t="s">
        <v>35</v>
      </c>
      <c r="H362" s="28">
        <f>H363</f>
        <v>13</v>
      </c>
      <c r="M362" s="50"/>
      <c r="N362" s="58"/>
      <c r="O362" s="53"/>
      <c r="Q362" s="50"/>
      <c r="S362" s="50"/>
      <c r="V362" s="50"/>
      <c r="W362" s="2"/>
      <c r="X362" s="142">
        <f>X363</f>
        <v>13</v>
      </c>
      <c r="Z362" s="142">
        <f>Z363</f>
        <v>13</v>
      </c>
    </row>
    <row r="363" spans="2:26" s="60" customFormat="1" ht="31.5">
      <c r="B363" s="3" t="s">
        <v>150</v>
      </c>
      <c r="C363" s="26"/>
      <c r="D363" s="27" t="s">
        <v>99</v>
      </c>
      <c r="E363" s="27" t="s">
        <v>80</v>
      </c>
      <c r="F363" s="27" t="s">
        <v>151</v>
      </c>
      <c r="G363" s="27" t="s">
        <v>35</v>
      </c>
      <c r="H363" s="28">
        <f>H364</f>
        <v>13</v>
      </c>
      <c r="M363" s="50"/>
      <c r="N363" s="58"/>
      <c r="O363" s="53"/>
      <c r="Q363" s="50"/>
      <c r="S363" s="50"/>
      <c r="V363" s="50"/>
      <c r="W363" s="2"/>
      <c r="X363" s="142">
        <f>X364</f>
        <v>13</v>
      </c>
      <c r="Z363" s="142">
        <f>Z364</f>
        <v>13</v>
      </c>
    </row>
    <row r="364" spans="2:26" s="60" customFormat="1" ht="31.5">
      <c r="B364" s="3" t="s">
        <v>152</v>
      </c>
      <c r="C364" s="26"/>
      <c r="D364" s="27" t="s">
        <v>99</v>
      </c>
      <c r="E364" s="27" t="s">
        <v>80</v>
      </c>
      <c r="F364" s="27" t="s">
        <v>151</v>
      </c>
      <c r="G364" s="27" t="s">
        <v>153</v>
      </c>
      <c r="H364" s="28">
        <v>13</v>
      </c>
      <c r="M364" s="52"/>
      <c r="N364" s="58"/>
      <c r="O364" s="53"/>
      <c r="Q364" s="53"/>
      <c r="S364" s="52"/>
      <c r="W364" s="2"/>
      <c r="X364" s="142">
        <v>13</v>
      </c>
      <c r="Z364" s="151">
        <f>X364+Y364</f>
        <v>13</v>
      </c>
    </row>
    <row r="365" spans="2:26" s="60" customFormat="1">
      <c r="B365" s="4" t="s">
        <v>104</v>
      </c>
      <c r="C365" s="26"/>
      <c r="D365" s="27" t="s">
        <v>99</v>
      </c>
      <c r="E365" s="27" t="s">
        <v>99</v>
      </c>
      <c r="F365" s="27"/>
      <c r="G365" s="27"/>
      <c r="H365" s="28">
        <f>H366</f>
        <v>150</v>
      </c>
      <c r="M365" s="50"/>
      <c r="N365" s="58"/>
      <c r="O365" s="53"/>
      <c r="Q365" s="50"/>
      <c r="S365" s="50"/>
      <c r="V365" s="50"/>
      <c r="W365" s="2"/>
      <c r="X365" s="142">
        <f>X366</f>
        <v>150</v>
      </c>
      <c r="Z365" s="142">
        <f>Z366</f>
        <v>150</v>
      </c>
    </row>
    <row r="366" spans="2:26" s="60" customFormat="1" ht="31.5">
      <c r="B366" s="3" t="s">
        <v>168</v>
      </c>
      <c r="C366" s="26"/>
      <c r="D366" s="27" t="s">
        <v>99</v>
      </c>
      <c r="E366" s="27" t="s">
        <v>99</v>
      </c>
      <c r="F366" s="27" t="s">
        <v>301</v>
      </c>
      <c r="G366" s="27" t="s">
        <v>35</v>
      </c>
      <c r="H366" s="28">
        <f>H367</f>
        <v>150</v>
      </c>
      <c r="M366" s="52"/>
      <c r="N366" s="58"/>
      <c r="O366" s="53"/>
      <c r="Q366" s="53"/>
      <c r="S366" s="52"/>
      <c r="W366" s="2"/>
      <c r="X366" s="142">
        <f>X367</f>
        <v>150</v>
      </c>
      <c r="Z366" s="142">
        <f>Z367</f>
        <v>150</v>
      </c>
    </row>
    <row r="367" spans="2:26" s="60" customFormat="1">
      <c r="B367" s="4" t="s">
        <v>170</v>
      </c>
      <c r="C367" s="26"/>
      <c r="D367" s="27" t="s">
        <v>99</v>
      </c>
      <c r="E367" s="27" t="s">
        <v>99</v>
      </c>
      <c r="F367" s="27" t="s">
        <v>171</v>
      </c>
      <c r="G367" s="27" t="s">
        <v>35</v>
      </c>
      <c r="H367" s="28">
        <f>H368</f>
        <v>150</v>
      </c>
      <c r="M367" s="50"/>
      <c r="N367" s="58"/>
      <c r="O367" s="53"/>
      <c r="Q367" s="50"/>
      <c r="S367" s="50"/>
      <c r="V367" s="50"/>
      <c r="W367" s="2"/>
      <c r="X367" s="142">
        <f>X368</f>
        <v>150</v>
      </c>
      <c r="Z367" s="142">
        <f>Z368</f>
        <v>150</v>
      </c>
    </row>
    <row r="368" spans="2:26" s="60" customFormat="1" ht="31.5">
      <c r="B368" s="3" t="s">
        <v>36</v>
      </c>
      <c r="C368" s="26"/>
      <c r="D368" s="27" t="s">
        <v>99</v>
      </c>
      <c r="E368" s="27" t="s">
        <v>99</v>
      </c>
      <c r="F368" s="27" t="s">
        <v>171</v>
      </c>
      <c r="G368" s="27" t="s">
        <v>37</v>
      </c>
      <c r="H368" s="28">
        <v>150</v>
      </c>
      <c r="M368" s="52"/>
      <c r="N368" s="58"/>
      <c r="O368" s="53"/>
      <c r="Q368" s="53"/>
      <c r="S368" s="52"/>
      <c r="W368" s="2"/>
      <c r="X368" s="142">
        <v>150</v>
      </c>
      <c r="Z368" s="151">
        <f>X368+Y368</f>
        <v>150</v>
      </c>
    </row>
    <row r="369" spans="2:26" s="60" customFormat="1" ht="34.5" customHeight="1">
      <c r="B369" s="35" t="s">
        <v>309</v>
      </c>
      <c r="C369" s="23" t="s">
        <v>460</v>
      </c>
      <c r="D369" s="24" t="s">
        <v>99</v>
      </c>
      <c r="E369" s="24"/>
      <c r="F369" s="24"/>
      <c r="G369" s="24"/>
      <c r="H369" s="25">
        <f>H373+H385+H389</f>
        <v>5792.0999999999995</v>
      </c>
      <c r="M369" s="50"/>
      <c r="N369" s="58"/>
      <c r="O369" s="53"/>
      <c r="Q369" s="50"/>
      <c r="S369" s="50"/>
      <c r="V369" s="50"/>
      <c r="W369" s="2"/>
      <c r="X369" s="146">
        <f>X373+X385+X389+X370</f>
        <v>6292.0999999999995</v>
      </c>
      <c r="Z369" s="146">
        <f>Z373+Z385+Z389+Z370</f>
        <v>6292.0999999999995</v>
      </c>
    </row>
    <row r="370" spans="2:26" s="60" customFormat="1">
      <c r="B370" s="137" t="s">
        <v>74</v>
      </c>
      <c r="C370" s="29"/>
      <c r="D370" s="27" t="s">
        <v>45</v>
      </c>
      <c r="E370" s="27"/>
      <c r="F370" s="27"/>
      <c r="G370" s="27"/>
      <c r="H370" s="25"/>
      <c r="M370" s="50"/>
      <c r="N370" s="58"/>
      <c r="O370" s="53"/>
      <c r="Q370" s="50"/>
      <c r="S370" s="50"/>
      <c r="V370" s="50"/>
      <c r="W370" s="2"/>
      <c r="X370" s="151">
        <f>X371</f>
        <v>500</v>
      </c>
      <c r="Z370" s="151">
        <f>Z371</f>
        <v>500</v>
      </c>
    </row>
    <row r="371" spans="2:26" s="60" customFormat="1">
      <c r="B371" s="4" t="s">
        <v>424</v>
      </c>
      <c r="C371" s="29"/>
      <c r="D371" s="27" t="s">
        <v>45</v>
      </c>
      <c r="E371" s="27" t="s">
        <v>33</v>
      </c>
      <c r="F371" s="27"/>
      <c r="G371" s="27"/>
      <c r="H371" s="25"/>
      <c r="M371" s="50"/>
      <c r="N371" s="58"/>
      <c r="O371" s="53"/>
      <c r="Q371" s="50"/>
      <c r="S371" s="50"/>
      <c r="V371" s="50"/>
      <c r="W371" s="2"/>
      <c r="X371" s="151">
        <f>X372</f>
        <v>500</v>
      </c>
      <c r="Z371" s="151">
        <f>Z372</f>
        <v>500</v>
      </c>
    </row>
    <row r="372" spans="2:26" s="60" customFormat="1" ht="43.5" customHeight="1">
      <c r="B372" s="55" t="s">
        <v>425</v>
      </c>
      <c r="C372" s="106"/>
      <c r="D372" s="56" t="s">
        <v>45</v>
      </c>
      <c r="E372" s="56" t="s">
        <v>33</v>
      </c>
      <c r="F372" s="56" t="s">
        <v>426</v>
      </c>
      <c r="G372" s="56" t="s">
        <v>84</v>
      </c>
      <c r="H372" s="25"/>
      <c r="M372" s="50"/>
      <c r="N372" s="58"/>
      <c r="O372" s="53"/>
      <c r="Q372" s="50"/>
      <c r="S372" s="50"/>
      <c r="V372" s="50"/>
      <c r="W372" s="2">
        <v>500</v>
      </c>
      <c r="X372" s="151">
        <f>W372+H372</f>
        <v>500</v>
      </c>
      <c r="Z372" s="151">
        <f>X372+Y372</f>
        <v>500</v>
      </c>
    </row>
    <row r="373" spans="2:26" s="60" customFormat="1">
      <c r="B373" s="4" t="s">
        <v>161</v>
      </c>
      <c r="C373" s="26"/>
      <c r="D373" s="27" t="s">
        <v>99</v>
      </c>
      <c r="E373" s="27" t="s">
        <v>33</v>
      </c>
      <c r="F373" s="27"/>
      <c r="G373" s="27"/>
      <c r="H373" s="28">
        <f>H374+H381</f>
        <v>5711.4</v>
      </c>
      <c r="M373" s="52"/>
      <c r="N373" s="58"/>
      <c r="O373" s="53"/>
      <c r="Q373" s="53"/>
      <c r="S373" s="52"/>
      <c r="W373" s="2"/>
      <c r="X373" s="142">
        <f>X374+X381</f>
        <v>5711.4</v>
      </c>
      <c r="Z373" s="142">
        <f>Z374+Z381</f>
        <v>5711.4</v>
      </c>
    </row>
    <row r="374" spans="2:26" s="60" customFormat="1" ht="31.5">
      <c r="B374" s="3" t="s">
        <v>289</v>
      </c>
      <c r="C374" s="26"/>
      <c r="D374" s="27" t="s">
        <v>99</v>
      </c>
      <c r="E374" s="27" t="s">
        <v>33</v>
      </c>
      <c r="F374" s="27" t="s">
        <v>290</v>
      </c>
      <c r="G374" s="27" t="s">
        <v>35</v>
      </c>
      <c r="H374" s="28">
        <f>H375</f>
        <v>5711.4</v>
      </c>
      <c r="I374" s="83"/>
      <c r="M374" s="86"/>
      <c r="N374" s="58"/>
      <c r="O374" s="86"/>
      <c r="Q374" s="86"/>
      <c r="S374" s="86"/>
      <c r="V374" s="86"/>
      <c r="W374" s="2"/>
      <c r="X374" s="142">
        <f>X375</f>
        <v>5711.4</v>
      </c>
      <c r="Z374" s="142">
        <f>Z375</f>
        <v>5711.4</v>
      </c>
    </row>
    <row r="375" spans="2:26" s="60" customFormat="1" ht="31.5">
      <c r="B375" s="3" t="s">
        <v>94</v>
      </c>
      <c r="C375" s="26"/>
      <c r="D375" s="27" t="s">
        <v>99</v>
      </c>
      <c r="E375" s="27" t="s">
        <v>33</v>
      </c>
      <c r="F375" s="27" t="s">
        <v>291</v>
      </c>
      <c r="G375" s="27" t="s">
        <v>35</v>
      </c>
      <c r="H375" s="28">
        <f>H376+H377+H379</f>
        <v>5711.4</v>
      </c>
      <c r="M375" s="50"/>
      <c r="N375" s="58"/>
      <c r="O375" s="53"/>
      <c r="Q375" s="50"/>
      <c r="S375" s="50"/>
      <c r="V375" s="50"/>
      <c r="W375" s="2"/>
      <c r="X375" s="142">
        <f>X376+X377+X379</f>
        <v>5711.4</v>
      </c>
      <c r="Z375" s="142">
        <f>Z376+Z377+Z379</f>
        <v>5711.4</v>
      </c>
    </row>
    <row r="376" spans="2:26" s="60" customFormat="1" ht="31.5">
      <c r="B376" s="3" t="s">
        <v>103</v>
      </c>
      <c r="C376" s="26"/>
      <c r="D376" s="27" t="s">
        <v>99</v>
      </c>
      <c r="E376" s="27" t="s">
        <v>33</v>
      </c>
      <c r="F376" s="27" t="s">
        <v>291</v>
      </c>
      <c r="G376" s="27" t="s">
        <v>97</v>
      </c>
      <c r="H376" s="28">
        <v>1511.4</v>
      </c>
      <c r="M376" s="50"/>
      <c r="N376" s="58"/>
      <c r="O376" s="53"/>
      <c r="Q376" s="50"/>
      <c r="S376" s="50"/>
      <c r="V376" s="50"/>
      <c r="W376" s="2"/>
      <c r="X376" s="142">
        <v>1511.4</v>
      </c>
      <c r="Z376" s="151">
        <f>X376+Y376</f>
        <v>1511.4</v>
      </c>
    </row>
    <row r="377" spans="2:26" s="60" customFormat="1" ht="107.25" customHeight="1">
      <c r="B377" s="3" t="s">
        <v>292</v>
      </c>
      <c r="C377" s="26"/>
      <c r="D377" s="27" t="s">
        <v>99</v>
      </c>
      <c r="E377" s="27" t="s">
        <v>33</v>
      </c>
      <c r="F377" s="27" t="s">
        <v>293</v>
      </c>
      <c r="G377" s="27" t="s">
        <v>35</v>
      </c>
      <c r="H377" s="28">
        <f>H378</f>
        <v>4200</v>
      </c>
      <c r="M377" s="50"/>
      <c r="N377" s="58"/>
      <c r="O377" s="53"/>
      <c r="Q377" s="50"/>
      <c r="S377" s="50"/>
      <c r="V377" s="50"/>
      <c r="W377" s="2"/>
      <c r="X377" s="142">
        <f>X378</f>
        <v>4200</v>
      </c>
      <c r="Z377" s="142">
        <f>Z378</f>
        <v>4200</v>
      </c>
    </row>
    <row r="378" spans="2:26" s="60" customFormat="1" ht="31.5">
      <c r="B378" s="3" t="s">
        <v>103</v>
      </c>
      <c r="C378" s="26"/>
      <c r="D378" s="27" t="s">
        <v>99</v>
      </c>
      <c r="E378" s="27" t="s">
        <v>33</v>
      </c>
      <c r="F378" s="27" t="s">
        <v>293</v>
      </c>
      <c r="G378" s="27" t="s">
        <v>97</v>
      </c>
      <c r="H378" s="28">
        <v>4200</v>
      </c>
      <c r="M378" s="52"/>
      <c r="N378" s="58"/>
      <c r="O378" s="53"/>
      <c r="Q378" s="53"/>
      <c r="S378" s="52"/>
      <c r="W378" s="2"/>
      <c r="X378" s="142">
        <v>4200</v>
      </c>
      <c r="Z378" s="151">
        <f>X378+Y378</f>
        <v>4200</v>
      </c>
    </row>
    <row r="379" spans="2:26" s="60" customFormat="1" ht="35.25" hidden="1" customHeight="1">
      <c r="B379" s="3" t="s">
        <v>294</v>
      </c>
      <c r="C379" s="26"/>
      <c r="D379" s="27" t="s">
        <v>99</v>
      </c>
      <c r="E379" s="27" t="s">
        <v>33</v>
      </c>
      <c r="F379" s="27" t="s">
        <v>295</v>
      </c>
      <c r="G379" s="27" t="s">
        <v>35</v>
      </c>
      <c r="H379" s="28">
        <f>H380</f>
        <v>0</v>
      </c>
      <c r="M379" s="52"/>
      <c r="N379" s="58"/>
      <c r="O379" s="53"/>
      <c r="W379" s="2"/>
      <c r="X379" s="142">
        <f>X380</f>
        <v>0</v>
      </c>
      <c r="Z379" s="142">
        <f>Z380</f>
        <v>0</v>
      </c>
    </row>
    <row r="380" spans="2:26" s="60" customFormat="1" ht="35.25" hidden="1" customHeight="1">
      <c r="B380" s="4" t="s">
        <v>103</v>
      </c>
      <c r="C380" s="26"/>
      <c r="D380" s="27" t="s">
        <v>99</v>
      </c>
      <c r="E380" s="27" t="s">
        <v>33</v>
      </c>
      <c r="F380" s="27" t="s">
        <v>295</v>
      </c>
      <c r="G380" s="27" t="s">
        <v>97</v>
      </c>
      <c r="H380" s="28"/>
      <c r="M380" s="52"/>
      <c r="N380" s="58"/>
      <c r="O380" s="53"/>
      <c r="Q380" s="53"/>
      <c r="S380" s="52"/>
      <c r="W380" s="2"/>
      <c r="X380" s="142"/>
      <c r="Z380" s="142"/>
    </row>
    <row r="381" spans="2:26" s="60" customFormat="1" ht="35.25" hidden="1" customHeight="1">
      <c r="B381" s="3" t="s">
        <v>157</v>
      </c>
      <c r="C381" s="26"/>
      <c r="D381" s="27" t="s">
        <v>99</v>
      </c>
      <c r="E381" s="27" t="s">
        <v>33</v>
      </c>
      <c r="F381" s="27" t="s">
        <v>205</v>
      </c>
      <c r="G381" s="27" t="s">
        <v>35</v>
      </c>
      <c r="H381" s="28">
        <f>H382</f>
        <v>0</v>
      </c>
      <c r="M381" s="52"/>
      <c r="N381" s="58"/>
      <c r="O381" s="53"/>
      <c r="Q381" s="53"/>
      <c r="S381" s="52"/>
      <c r="W381" s="2"/>
      <c r="X381" s="142">
        <f>X382</f>
        <v>0</v>
      </c>
      <c r="Z381" s="142">
        <f>Z382</f>
        <v>0</v>
      </c>
    </row>
    <row r="382" spans="2:26" s="60" customFormat="1" ht="35.25" hidden="1" customHeight="1">
      <c r="B382" s="3" t="s">
        <v>296</v>
      </c>
      <c r="C382" s="26"/>
      <c r="D382" s="27" t="s">
        <v>99</v>
      </c>
      <c r="E382" s="27" t="s">
        <v>33</v>
      </c>
      <c r="F382" s="27" t="s">
        <v>297</v>
      </c>
      <c r="G382" s="27" t="s">
        <v>35</v>
      </c>
      <c r="H382" s="28">
        <f>H383</f>
        <v>0</v>
      </c>
      <c r="N382" s="58"/>
      <c r="O382" s="53"/>
      <c r="Q382" s="53"/>
      <c r="S382" s="53"/>
      <c r="W382" s="2"/>
      <c r="X382" s="142">
        <f>X383</f>
        <v>0</v>
      </c>
      <c r="Z382" s="142">
        <f>Z383</f>
        <v>0</v>
      </c>
    </row>
    <row r="383" spans="2:26" s="60" customFormat="1" ht="35.25" hidden="1" customHeight="1">
      <c r="B383" s="4" t="s">
        <v>103</v>
      </c>
      <c r="C383" s="26"/>
      <c r="D383" s="27" t="s">
        <v>99</v>
      </c>
      <c r="E383" s="27" t="s">
        <v>33</v>
      </c>
      <c r="F383" s="27" t="s">
        <v>297</v>
      </c>
      <c r="G383" s="27" t="s">
        <v>97</v>
      </c>
      <c r="H383" s="28"/>
      <c r="N383" s="58"/>
      <c r="O383" s="53"/>
      <c r="Q383" s="53"/>
      <c r="S383" s="53"/>
      <c r="W383" s="2"/>
      <c r="X383" s="142"/>
      <c r="Z383" s="142"/>
    </row>
    <row r="384" spans="2:26" s="60" customFormat="1" ht="35.25" hidden="1" customHeight="1">
      <c r="B384" s="3" t="s">
        <v>308</v>
      </c>
      <c r="C384" s="26"/>
      <c r="D384" s="27" t="s">
        <v>99</v>
      </c>
      <c r="E384" s="27" t="s">
        <v>33</v>
      </c>
      <c r="F384" s="27" t="s">
        <v>298</v>
      </c>
      <c r="G384" s="27" t="s">
        <v>97</v>
      </c>
      <c r="H384" s="28"/>
      <c r="N384" s="58"/>
      <c r="O384" s="53"/>
      <c r="Q384" s="53"/>
      <c r="S384" s="53"/>
      <c r="W384" s="2"/>
      <c r="X384" s="142"/>
      <c r="Z384" s="142"/>
    </row>
    <row r="385" spans="2:26" s="60" customFormat="1" ht="32.25" customHeight="1">
      <c r="B385" s="3" t="s">
        <v>149</v>
      </c>
      <c r="C385" s="26"/>
      <c r="D385" s="27" t="s">
        <v>99</v>
      </c>
      <c r="E385" s="27" t="s">
        <v>80</v>
      </c>
      <c r="F385" s="27"/>
      <c r="G385" s="27"/>
      <c r="H385" s="28">
        <f>H386</f>
        <v>10.7</v>
      </c>
      <c r="N385" s="58"/>
      <c r="O385" s="53"/>
      <c r="Q385" s="53"/>
      <c r="S385" s="52"/>
      <c r="W385" s="2"/>
      <c r="X385" s="142">
        <f>X386</f>
        <v>10.7</v>
      </c>
      <c r="Z385" s="142">
        <f>Z386</f>
        <v>10.7</v>
      </c>
    </row>
    <row r="386" spans="2:26" s="60" customFormat="1" ht="30" customHeight="1">
      <c r="B386" s="3" t="s">
        <v>299</v>
      </c>
      <c r="C386" s="26"/>
      <c r="D386" s="27" t="s">
        <v>99</v>
      </c>
      <c r="E386" s="27" t="s">
        <v>80</v>
      </c>
      <c r="F386" s="27" t="s">
        <v>300</v>
      </c>
      <c r="G386" s="27" t="s">
        <v>35</v>
      </c>
      <c r="H386" s="28">
        <f>H387</f>
        <v>10.7</v>
      </c>
      <c r="M386" s="50"/>
      <c r="N386" s="58"/>
      <c r="O386" s="53"/>
      <c r="Q386" s="50"/>
      <c r="S386" s="50"/>
      <c r="V386" s="50"/>
      <c r="W386" s="2"/>
      <c r="X386" s="142">
        <f>X387</f>
        <v>10.7</v>
      </c>
      <c r="Z386" s="142">
        <f>Z387</f>
        <v>10.7</v>
      </c>
    </row>
    <row r="387" spans="2:26" s="60" customFormat="1" ht="29.25" customHeight="1">
      <c r="B387" s="3" t="s">
        <v>150</v>
      </c>
      <c r="C387" s="26"/>
      <c r="D387" s="27" t="s">
        <v>99</v>
      </c>
      <c r="E387" s="27" t="s">
        <v>80</v>
      </c>
      <c r="F387" s="27" t="s">
        <v>151</v>
      </c>
      <c r="G387" s="27" t="s">
        <v>35</v>
      </c>
      <c r="H387" s="28">
        <f>H388</f>
        <v>10.7</v>
      </c>
      <c r="M387" s="50"/>
      <c r="N387" s="58"/>
      <c r="O387" s="53"/>
      <c r="Q387" s="53"/>
      <c r="S387" s="50"/>
      <c r="V387" s="50"/>
      <c r="W387" s="2"/>
      <c r="X387" s="142">
        <f>X388</f>
        <v>10.7</v>
      </c>
      <c r="Z387" s="142">
        <f>Z388</f>
        <v>10.7</v>
      </c>
    </row>
    <row r="388" spans="2:26" s="60" customFormat="1" ht="33" customHeight="1">
      <c r="B388" s="3" t="s">
        <v>152</v>
      </c>
      <c r="C388" s="26"/>
      <c r="D388" s="27" t="s">
        <v>99</v>
      </c>
      <c r="E388" s="27" t="s">
        <v>80</v>
      </c>
      <c r="F388" s="27" t="s">
        <v>151</v>
      </c>
      <c r="G388" s="27" t="s">
        <v>153</v>
      </c>
      <c r="H388" s="28">
        <v>10.7</v>
      </c>
      <c r="M388" s="52"/>
      <c r="N388" s="58"/>
      <c r="O388" s="53"/>
      <c r="Q388" s="53"/>
      <c r="S388" s="52"/>
      <c r="W388" s="2"/>
      <c r="X388" s="142">
        <v>10.7</v>
      </c>
      <c r="Z388" s="151">
        <f>X388+Y388</f>
        <v>10.7</v>
      </c>
    </row>
    <row r="389" spans="2:26" s="60" customFormat="1" ht="20.25" customHeight="1">
      <c r="B389" s="4" t="s">
        <v>104</v>
      </c>
      <c r="C389" s="26"/>
      <c r="D389" s="27" t="s">
        <v>99</v>
      </c>
      <c r="E389" s="27" t="s">
        <v>99</v>
      </c>
      <c r="F389" s="27"/>
      <c r="G389" s="27"/>
      <c r="H389" s="28">
        <f>H390</f>
        <v>70</v>
      </c>
      <c r="M389" s="52"/>
      <c r="N389" s="58"/>
      <c r="O389" s="53"/>
      <c r="Q389" s="53"/>
      <c r="S389" s="52"/>
      <c r="W389" s="2"/>
      <c r="X389" s="142">
        <f>X390</f>
        <v>70</v>
      </c>
      <c r="Z389" s="142">
        <f>Z390</f>
        <v>70</v>
      </c>
    </row>
    <row r="390" spans="2:26" s="60" customFormat="1" ht="30" customHeight="1">
      <c r="B390" s="3" t="s">
        <v>168</v>
      </c>
      <c r="C390" s="26"/>
      <c r="D390" s="27" t="s">
        <v>99</v>
      </c>
      <c r="E390" s="27" t="s">
        <v>99</v>
      </c>
      <c r="F390" s="27" t="s">
        <v>301</v>
      </c>
      <c r="G390" s="27" t="s">
        <v>35</v>
      </c>
      <c r="H390" s="28">
        <f>H391</f>
        <v>70</v>
      </c>
      <c r="M390" s="52"/>
      <c r="N390" s="58"/>
      <c r="O390" s="53"/>
      <c r="Q390" s="53"/>
      <c r="S390" s="52"/>
      <c r="W390" s="2"/>
      <c r="X390" s="142">
        <f>X391</f>
        <v>70</v>
      </c>
      <c r="Z390" s="142">
        <f>Z391</f>
        <v>70</v>
      </c>
    </row>
    <row r="391" spans="2:26" s="60" customFormat="1">
      <c r="B391" s="4" t="s">
        <v>170</v>
      </c>
      <c r="C391" s="26"/>
      <c r="D391" s="27" t="s">
        <v>99</v>
      </c>
      <c r="E391" s="27" t="s">
        <v>99</v>
      </c>
      <c r="F391" s="27" t="s">
        <v>171</v>
      </c>
      <c r="G391" s="27" t="s">
        <v>35</v>
      </c>
      <c r="H391" s="28">
        <f>H392</f>
        <v>70</v>
      </c>
      <c r="N391" s="58"/>
      <c r="O391" s="58"/>
      <c r="Q391" s="53"/>
      <c r="S391" s="52"/>
      <c r="W391" s="2"/>
      <c r="X391" s="142">
        <f>X392</f>
        <v>70</v>
      </c>
      <c r="Z391" s="142">
        <f>Z392</f>
        <v>70</v>
      </c>
    </row>
    <row r="392" spans="2:26" s="60" customFormat="1" ht="30" customHeight="1">
      <c r="B392" s="3" t="s">
        <v>36</v>
      </c>
      <c r="C392" s="26"/>
      <c r="D392" s="27" t="s">
        <v>99</v>
      </c>
      <c r="E392" s="27" t="s">
        <v>99</v>
      </c>
      <c r="F392" s="27" t="s">
        <v>171</v>
      </c>
      <c r="G392" s="27" t="s">
        <v>37</v>
      </c>
      <c r="H392" s="28">
        <v>70</v>
      </c>
      <c r="N392" s="58"/>
      <c r="O392" s="58"/>
      <c r="Q392" s="53"/>
      <c r="S392" s="52"/>
      <c r="W392" s="2"/>
      <c r="X392" s="142">
        <v>70</v>
      </c>
      <c r="Z392" s="151">
        <f>X392+Y392</f>
        <v>70</v>
      </c>
    </row>
    <row r="393" spans="2:26" s="60" customFormat="1" ht="18.75" hidden="1" customHeight="1">
      <c r="B393" s="108" t="s">
        <v>443</v>
      </c>
      <c r="C393" s="2"/>
      <c r="D393" s="27"/>
      <c r="E393" s="27"/>
      <c r="F393" s="27"/>
      <c r="G393" s="27"/>
      <c r="H393" s="28">
        <v>0</v>
      </c>
      <c r="N393" s="58"/>
      <c r="O393" s="58"/>
      <c r="Q393" s="53"/>
      <c r="S393" s="52"/>
      <c r="W393" s="2"/>
      <c r="X393" s="142">
        <v>0</v>
      </c>
      <c r="Z393" s="142">
        <v>0</v>
      </c>
    </row>
    <row r="394" spans="2:26" s="60" customFormat="1" ht="26.25" customHeight="1">
      <c r="B394" s="199" t="s">
        <v>310</v>
      </c>
      <c r="C394" s="200"/>
      <c r="D394" s="200"/>
      <c r="E394" s="200"/>
      <c r="F394" s="200"/>
      <c r="G394" s="201"/>
      <c r="H394" s="30">
        <f>H18+H105+H109+H117+H125+H130+H138+H146+H155+H164+H176+H181+H186+H197+H204+H209+H241+H298+H308+H316+H340+H369+H98</f>
        <v>373787.70000000007</v>
      </c>
      <c r="N394" s="58"/>
      <c r="O394" s="58"/>
      <c r="Q394" s="53"/>
      <c r="S394" s="52"/>
      <c r="W394" s="135">
        <f>SUM(W18:W393)</f>
        <v>10109.949999999999</v>
      </c>
      <c r="X394" s="145">
        <f>X18+X105+X109+X117+X125+X130+X138+X146+X155+X164+X176+X181+X186+X197+X204+X209+X241+X298+X308+X316+X340+X369+X98</f>
        <v>383897.65</v>
      </c>
      <c r="Y394" s="60">
        <f>SUM(Y18:Y393)</f>
        <v>7154.74</v>
      </c>
      <c r="Z394" s="145">
        <f>Z18+Z105+Z109+Z117+Z125+Z130+Z138+Z146+Z155+Z164+Z176+Z181+Z186+Z197+Z204+Z209+Z241+Z298+Z308+Z316+Z340+Z369+Z98</f>
        <v>391052.39</v>
      </c>
    </row>
    <row r="395" spans="2:26" s="60" customFormat="1" ht="12.75" customHeight="1">
      <c r="B395" s="70"/>
      <c r="D395" s="71"/>
      <c r="E395" s="71"/>
      <c r="F395" s="71"/>
      <c r="G395" s="71"/>
      <c r="H395" s="50"/>
      <c r="N395" s="58"/>
      <c r="O395" s="53"/>
      <c r="Q395" s="53"/>
      <c r="S395" s="52"/>
      <c r="X395" s="152"/>
      <c r="Y395" s="152">
        <f>Z394-X394</f>
        <v>7154.7399999999907</v>
      </c>
      <c r="Z395" s="152"/>
    </row>
    <row r="396" spans="2:26" s="60" customFormat="1" ht="12.75" customHeight="1">
      <c r="B396" s="6"/>
      <c r="C396" s="90"/>
      <c r="D396" s="87"/>
      <c r="E396" s="87"/>
      <c r="F396" s="87"/>
      <c r="G396" s="87"/>
      <c r="H396" s="86"/>
      <c r="M396" s="86"/>
      <c r="N396" s="58"/>
      <c r="O396" s="86"/>
      <c r="Q396" s="86"/>
      <c r="S396" s="86"/>
      <c r="V396" s="86"/>
      <c r="X396" s="152"/>
      <c r="Z396" s="152"/>
    </row>
    <row r="397" spans="2:26" s="79" customFormat="1" ht="12.75" customHeight="1">
      <c r="B397" s="91"/>
      <c r="C397" s="92"/>
      <c r="D397" s="93"/>
      <c r="E397" s="93"/>
      <c r="F397" s="93"/>
      <c r="G397" s="93"/>
      <c r="H397" s="94"/>
      <c r="M397" s="94"/>
      <c r="O397" s="94"/>
      <c r="Q397" s="94"/>
      <c r="S397" s="95"/>
      <c r="V397" s="94"/>
      <c r="X397" s="153"/>
      <c r="Z397" s="153"/>
    </row>
    <row r="398" spans="2:26" s="60" customFormat="1" ht="12.75" customHeight="1">
      <c r="B398" s="36"/>
      <c r="C398" s="90"/>
      <c r="D398" s="87"/>
      <c r="E398" s="87"/>
      <c r="F398" s="87"/>
      <c r="G398" s="87"/>
      <c r="H398" s="86"/>
      <c r="M398" s="86"/>
      <c r="N398" s="58"/>
      <c r="O398" s="86"/>
      <c r="Q398" s="53"/>
      <c r="S398" s="52"/>
      <c r="V398" s="86"/>
      <c r="X398" s="152"/>
      <c r="Z398" s="152"/>
    </row>
    <row r="399" spans="2:26" s="60" customFormat="1" ht="12.75" customHeight="1">
      <c r="B399" s="36"/>
      <c r="C399" s="90"/>
      <c r="D399" s="87"/>
      <c r="E399" s="87"/>
      <c r="F399" s="87"/>
      <c r="G399" s="87"/>
      <c r="H399" s="86"/>
      <c r="M399" s="86"/>
      <c r="N399" s="58"/>
      <c r="O399" s="86"/>
      <c r="Q399" s="86"/>
      <c r="S399" s="53"/>
      <c r="V399" s="86"/>
      <c r="X399" s="152"/>
      <c r="Z399" s="152"/>
    </row>
    <row r="400" spans="2:26" s="60" customFormat="1" ht="12.75" customHeight="1">
      <c r="B400" s="36"/>
      <c r="C400" s="90"/>
      <c r="D400" s="87"/>
      <c r="E400" s="87"/>
      <c r="F400" s="87"/>
      <c r="G400" s="87"/>
      <c r="H400" s="86"/>
      <c r="M400" s="86"/>
      <c r="N400" s="58"/>
      <c r="O400" s="86"/>
      <c r="Q400" s="53"/>
      <c r="S400" s="52"/>
      <c r="V400" s="86"/>
      <c r="X400" s="152"/>
      <c r="Z400" s="152"/>
    </row>
    <row r="401" spans="2:26" s="60" customFormat="1">
      <c r="B401" s="70"/>
      <c r="C401" s="7"/>
      <c r="D401" s="71"/>
      <c r="E401" s="71"/>
      <c r="F401" s="71"/>
      <c r="G401" s="71"/>
      <c r="H401" s="50"/>
      <c r="M401" s="50"/>
      <c r="N401" s="58"/>
      <c r="O401" s="53"/>
      <c r="Q401" s="50"/>
      <c r="S401" s="50"/>
      <c r="V401" s="50"/>
      <c r="X401" s="152"/>
      <c r="Z401" s="152"/>
    </row>
    <row r="402" spans="2:26" s="60" customFormat="1">
      <c r="B402" s="70"/>
      <c r="C402" s="7"/>
      <c r="D402" s="71"/>
      <c r="E402" s="71"/>
      <c r="F402" s="71"/>
      <c r="G402" s="71"/>
      <c r="H402" s="50"/>
      <c r="M402" s="50"/>
      <c r="N402" s="58"/>
      <c r="O402" s="53"/>
      <c r="Q402" s="50"/>
      <c r="S402" s="50"/>
      <c r="V402" s="50"/>
      <c r="X402" s="152"/>
      <c r="Z402" s="152"/>
    </row>
    <row r="403" spans="2:26" s="60" customFormat="1">
      <c r="B403" s="70"/>
      <c r="C403" s="7"/>
      <c r="D403" s="71"/>
      <c r="E403" s="71"/>
      <c r="F403" s="71"/>
      <c r="G403" s="71"/>
      <c r="H403" s="50"/>
      <c r="M403" s="50"/>
      <c r="N403" s="58"/>
      <c r="O403" s="53"/>
      <c r="Q403" s="50"/>
      <c r="S403" s="50"/>
      <c r="V403" s="50"/>
      <c r="X403" s="152"/>
      <c r="Z403" s="152"/>
    </row>
    <row r="404" spans="2:26" s="60" customFormat="1">
      <c r="B404" s="7"/>
      <c r="C404" s="7"/>
      <c r="D404" s="71"/>
      <c r="E404" s="71"/>
      <c r="F404" s="71"/>
      <c r="G404" s="71"/>
      <c r="H404" s="50"/>
      <c r="I404" s="84"/>
      <c r="J404" s="84"/>
      <c r="M404" s="52"/>
      <c r="N404" s="58"/>
      <c r="O404" s="53"/>
      <c r="Q404" s="53"/>
      <c r="S404" s="52"/>
      <c r="X404" s="152"/>
      <c r="Z404" s="152"/>
    </row>
    <row r="405" spans="2:26" s="60" customFormat="1">
      <c r="B405" s="31"/>
      <c r="D405" s="71"/>
      <c r="E405" s="71"/>
      <c r="F405" s="71"/>
      <c r="G405" s="71"/>
      <c r="H405" s="50"/>
      <c r="N405" s="58"/>
      <c r="O405" s="58"/>
      <c r="X405" s="152"/>
      <c r="Z405" s="152"/>
    </row>
    <row r="406" spans="2:26" s="60" customFormat="1">
      <c r="B406" s="31"/>
      <c r="D406" s="71"/>
      <c r="E406" s="71"/>
      <c r="F406" s="71"/>
      <c r="G406" s="71"/>
      <c r="H406" s="50"/>
      <c r="N406" s="58"/>
      <c r="O406" s="58"/>
      <c r="X406" s="152"/>
      <c r="Z406" s="152"/>
    </row>
    <row r="407" spans="2:26" s="60" customFormat="1" ht="12.75" hidden="1" customHeight="1">
      <c r="B407" s="31"/>
      <c r="D407" s="71"/>
      <c r="E407" s="71"/>
      <c r="F407" s="71"/>
      <c r="G407" s="71"/>
      <c r="H407" s="50"/>
      <c r="N407" s="58"/>
      <c r="O407" s="58"/>
      <c r="X407" s="152"/>
      <c r="Z407" s="152"/>
    </row>
    <row r="408" spans="2:26" s="60" customFormat="1" ht="12.75" hidden="1" customHeight="1">
      <c r="B408" s="34"/>
      <c r="D408" s="71"/>
      <c r="E408" s="71"/>
      <c r="F408" s="71"/>
      <c r="G408" s="71"/>
      <c r="H408" s="50"/>
      <c r="N408" s="58"/>
      <c r="O408" s="58"/>
      <c r="X408" s="152"/>
      <c r="Z408" s="152"/>
    </row>
    <row r="409" spans="2:26" s="60" customFormat="1" ht="12.75" hidden="1" customHeight="1">
      <c r="B409" s="34"/>
      <c r="D409" s="71"/>
      <c r="E409" s="71"/>
      <c r="F409" s="71"/>
      <c r="G409" s="71"/>
      <c r="H409" s="50"/>
      <c r="N409" s="58"/>
      <c r="O409" s="58"/>
      <c r="X409" s="152"/>
      <c r="Z409" s="152"/>
    </row>
    <row r="410" spans="2:26" s="60" customFormat="1">
      <c r="B410" s="7"/>
      <c r="D410" s="71"/>
      <c r="E410" s="71"/>
      <c r="F410" s="71"/>
      <c r="G410" s="71"/>
      <c r="H410" s="50"/>
      <c r="N410" s="58"/>
      <c r="O410" s="58"/>
      <c r="S410" s="52"/>
      <c r="X410" s="152"/>
      <c r="Z410" s="152"/>
    </row>
    <row r="411" spans="2:26" s="60" customFormat="1">
      <c r="B411" s="7"/>
      <c r="D411" s="71"/>
      <c r="E411" s="71"/>
      <c r="F411" s="71"/>
      <c r="G411" s="71"/>
      <c r="H411" s="50"/>
      <c r="N411" s="58"/>
      <c r="O411" s="58"/>
      <c r="S411" s="52"/>
      <c r="X411" s="152"/>
      <c r="Z411" s="152"/>
    </row>
    <row r="412" spans="2:26" s="60" customFormat="1">
      <c r="B412" s="70"/>
      <c r="D412" s="71"/>
      <c r="E412" s="71"/>
      <c r="F412" s="71"/>
      <c r="G412" s="71"/>
      <c r="H412" s="50"/>
      <c r="N412" s="58"/>
      <c r="O412" s="58"/>
      <c r="S412" s="52"/>
      <c r="X412" s="152"/>
      <c r="Z412" s="152"/>
    </row>
    <row r="413" spans="2:26" s="60" customFormat="1">
      <c r="B413" s="70"/>
      <c r="D413" s="71"/>
      <c r="E413" s="71"/>
      <c r="F413" s="71"/>
      <c r="G413" s="71"/>
      <c r="H413" s="50"/>
      <c r="N413" s="58"/>
      <c r="O413" s="58"/>
      <c r="S413" s="67"/>
      <c r="X413" s="152"/>
      <c r="Z413" s="152"/>
    </row>
    <row r="414" spans="2:26" s="60" customFormat="1">
      <c r="B414" s="31"/>
      <c r="D414" s="71"/>
      <c r="E414" s="71"/>
      <c r="F414" s="71"/>
      <c r="G414" s="71"/>
      <c r="H414" s="50"/>
      <c r="N414" s="58"/>
      <c r="O414" s="58"/>
      <c r="S414" s="67"/>
      <c r="X414" s="152"/>
      <c r="Z414" s="152"/>
    </row>
    <row r="415" spans="2:26" s="60" customFormat="1">
      <c r="B415" s="31"/>
      <c r="D415" s="71"/>
      <c r="E415" s="71"/>
      <c r="F415" s="71"/>
      <c r="G415" s="71"/>
      <c r="H415" s="50"/>
      <c r="N415" s="58"/>
      <c r="O415" s="58"/>
      <c r="S415" s="67"/>
      <c r="X415" s="152"/>
      <c r="Z415" s="152"/>
    </row>
    <row r="416" spans="2:26" s="60" customFormat="1">
      <c r="B416" s="34"/>
      <c r="D416" s="71"/>
      <c r="E416" s="71"/>
      <c r="F416" s="71"/>
      <c r="G416" s="71"/>
      <c r="H416" s="50"/>
      <c r="N416" s="58"/>
      <c r="O416" s="58"/>
      <c r="S416" s="67"/>
      <c r="X416" s="152"/>
      <c r="Z416" s="152"/>
    </row>
    <row r="417" spans="2:26" s="60" customFormat="1">
      <c r="B417" s="7"/>
      <c r="D417" s="71"/>
      <c r="E417" s="71"/>
      <c r="F417" s="71"/>
      <c r="G417" s="71"/>
      <c r="H417" s="50"/>
      <c r="N417" s="58"/>
      <c r="O417" s="58"/>
      <c r="S417" s="52"/>
      <c r="X417" s="152"/>
      <c r="Z417" s="152"/>
    </row>
    <row r="418" spans="2:26" s="60" customFormat="1">
      <c r="B418" s="7"/>
      <c r="D418" s="71"/>
      <c r="E418" s="71"/>
      <c r="F418" s="71"/>
      <c r="G418" s="71"/>
      <c r="H418" s="50"/>
      <c r="N418" s="58"/>
      <c r="O418" s="58"/>
      <c r="S418" s="67"/>
      <c r="X418" s="152"/>
      <c r="Z418" s="152"/>
    </row>
    <row r="419" spans="2:26" s="60" customFormat="1">
      <c r="B419" s="70"/>
      <c r="D419" s="71"/>
      <c r="E419" s="71"/>
      <c r="F419" s="71"/>
      <c r="G419" s="71"/>
      <c r="H419" s="50"/>
      <c r="N419" s="58"/>
      <c r="O419" s="58"/>
      <c r="S419" s="67"/>
      <c r="X419" s="152"/>
      <c r="Z419" s="152"/>
    </row>
    <row r="420" spans="2:26" s="60" customFormat="1">
      <c r="B420" s="31"/>
      <c r="D420" s="71"/>
      <c r="E420" s="71"/>
      <c r="F420" s="71"/>
      <c r="G420" s="71"/>
      <c r="H420" s="50"/>
      <c r="N420" s="58"/>
      <c r="O420" s="58"/>
      <c r="S420" s="67"/>
      <c r="X420" s="152"/>
      <c r="Z420" s="152"/>
    </row>
    <row r="421" spans="2:26" s="60" customFormat="1">
      <c r="B421" s="70"/>
      <c r="D421" s="71"/>
      <c r="E421" s="71"/>
      <c r="F421" s="71"/>
      <c r="G421" s="71"/>
      <c r="H421" s="50"/>
      <c r="N421" s="58"/>
      <c r="O421" s="58"/>
      <c r="S421" s="67"/>
      <c r="X421" s="152"/>
      <c r="Z421" s="152"/>
    </row>
    <row r="422" spans="2:26" s="60" customFormat="1">
      <c r="B422" s="70"/>
      <c r="D422" s="71"/>
      <c r="E422" s="71"/>
      <c r="F422" s="71"/>
      <c r="G422" s="71"/>
      <c r="H422" s="50"/>
      <c r="N422" s="58"/>
      <c r="O422" s="58"/>
      <c r="S422" s="67"/>
      <c r="X422" s="152"/>
      <c r="Z422" s="152"/>
    </row>
    <row r="423" spans="2:26" s="60" customFormat="1">
      <c r="B423" s="31"/>
      <c r="D423" s="71"/>
      <c r="E423" s="71"/>
      <c r="F423" s="71"/>
      <c r="G423" s="71"/>
      <c r="H423" s="50"/>
      <c r="N423" s="58"/>
      <c r="O423" s="58"/>
      <c r="S423" s="67"/>
      <c r="X423" s="152"/>
      <c r="Z423" s="152"/>
    </row>
    <row r="424" spans="2:26" s="60" customFormat="1">
      <c r="B424" s="70"/>
      <c r="D424" s="71"/>
      <c r="E424" s="71"/>
      <c r="F424" s="71"/>
      <c r="G424" s="71"/>
      <c r="H424" s="50"/>
      <c r="N424" s="58"/>
      <c r="O424" s="58"/>
      <c r="S424" s="52"/>
      <c r="X424" s="152"/>
      <c r="Z424" s="152"/>
    </row>
    <row r="425" spans="2:26" s="60" customFormat="1">
      <c r="B425" s="70"/>
      <c r="D425" s="71"/>
      <c r="E425" s="71"/>
      <c r="F425" s="71"/>
      <c r="G425" s="71"/>
      <c r="H425" s="50"/>
      <c r="N425" s="58"/>
      <c r="O425" s="58"/>
      <c r="S425" s="52"/>
      <c r="X425" s="152"/>
      <c r="Z425" s="152"/>
    </row>
    <row r="426" spans="2:26" s="60" customFormat="1">
      <c r="B426" s="8"/>
      <c r="D426" s="71"/>
      <c r="E426" s="71"/>
      <c r="F426" s="71"/>
      <c r="G426" s="71"/>
      <c r="H426" s="50"/>
      <c r="N426" s="58"/>
      <c r="O426" s="58"/>
      <c r="X426" s="152"/>
      <c r="Z426" s="152"/>
    </row>
    <row r="427" spans="2:26" s="60" customFormat="1">
      <c r="B427" s="31"/>
      <c r="D427" s="71"/>
      <c r="E427" s="71"/>
      <c r="F427" s="71"/>
      <c r="G427" s="71"/>
      <c r="H427" s="50"/>
      <c r="N427" s="58"/>
      <c r="O427" s="58"/>
      <c r="X427" s="152"/>
      <c r="Z427" s="152"/>
    </row>
    <row r="428" spans="2:26" s="60" customFormat="1">
      <c r="B428" s="31"/>
      <c r="D428" s="71"/>
      <c r="E428" s="71"/>
      <c r="F428" s="71"/>
      <c r="G428" s="71"/>
      <c r="H428" s="50"/>
      <c r="N428" s="58"/>
      <c r="O428" s="58"/>
      <c r="X428" s="152"/>
      <c r="Z428" s="152"/>
    </row>
    <row r="429" spans="2:26" s="60" customFormat="1">
      <c r="B429" s="70"/>
      <c r="D429" s="71"/>
      <c r="E429" s="71"/>
      <c r="F429" s="71"/>
      <c r="G429" s="71"/>
      <c r="H429" s="50"/>
      <c r="N429" s="58"/>
      <c r="O429" s="58"/>
      <c r="S429" s="52"/>
      <c r="X429" s="152"/>
      <c r="Z429" s="152"/>
    </row>
    <row r="430" spans="2:26" s="60" customFormat="1">
      <c r="B430" s="7"/>
      <c r="D430" s="71"/>
      <c r="E430" s="71"/>
      <c r="F430" s="71"/>
      <c r="G430" s="71"/>
      <c r="H430" s="50"/>
      <c r="N430" s="58"/>
      <c r="O430" s="58"/>
      <c r="X430" s="152"/>
      <c r="Z430" s="152"/>
    </row>
    <row r="431" spans="2:26" s="60" customFormat="1">
      <c r="B431" s="8"/>
      <c r="D431" s="71"/>
      <c r="E431" s="71"/>
      <c r="F431" s="71"/>
      <c r="G431" s="71"/>
      <c r="H431" s="50"/>
      <c r="N431" s="58"/>
      <c r="O431" s="58"/>
      <c r="X431" s="152"/>
      <c r="Z431" s="152"/>
    </row>
    <row r="432" spans="2:26" s="60" customFormat="1">
      <c r="B432" s="31"/>
      <c r="D432" s="71"/>
      <c r="E432" s="71"/>
      <c r="F432" s="71"/>
      <c r="G432" s="71"/>
      <c r="H432" s="50"/>
      <c r="N432" s="58"/>
      <c r="O432" s="58"/>
      <c r="X432" s="152"/>
      <c r="Z432" s="152"/>
    </row>
    <row r="433" spans="2:26" s="60" customFormat="1">
      <c r="B433" s="31"/>
      <c r="D433" s="71"/>
      <c r="E433" s="71"/>
      <c r="F433" s="71"/>
      <c r="G433" s="71"/>
      <c r="H433" s="50"/>
      <c r="N433" s="58"/>
      <c r="O433" s="58"/>
      <c r="X433" s="152"/>
      <c r="Z433" s="152"/>
    </row>
    <row r="434" spans="2:26" s="60" customFormat="1">
      <c r="B434" s="31"/>
      <c r="D434" s="71"/>
      <c r="E434" s="71"/>
      <c r="F434" s="71"/>
      <c r="G434" s="71"/>
      <c r="H434" s="50"/>
      <c r="N434" s="58"/>
      <c r="O434" s="58"/>
      <c r="X434" s="152"/>
      <c r="Z434" s="152"/>
    </row>
    <row r="435" spans="2:26" s="60" customFormat="1">
      <c r="B435" s="70"/>
      <c r="D435" s="71"/>
      <c r="E435" s="71"/>
      <c r="F435" s="71"/>
      <c r="G435" s="71"/>
      <c r="H435" s="50"/>
      <c r="N435" s="58"/>
      <c r="O435" s="58"/>
      <c r="X435" s="152"/>
      <c r="Z435" s="152"/>
    </row>
    <row r="436" spans="2:26" s="60" customFormat="1">
      <c r="B436" s="70"/>
      <c r="D436" s="71"/>
      <c r="E436" s="71"/>
      <c r="F436" s="71"/>
      <c r="G436" s="71"/>
      <c r="H436" s="50"/>
      <c r="N436" s="58"/>
      <c r="O436" s="58"/>
      <c r="X436" s="152"/>
      <c r="Z436" s="152"/>
    </row>
    <row r="437" spans="2:26" s="60" customFormat="1">
      <c r="B437" s="31"/>
      <c r="D437" s="71"/>
      <c r="E437" s="71"/>
      <c r="F437" s="71"/>
      <c r="G437" s="71"/>
      <c r="H437" s="50"/>
      <c r="N437" s="58"/>
      <c r="O437" s="58"/>
      <c r="X437" s="152"/>
      <c r="Z437" s="152"/>
    </row>
    <row r="438" spans="2:26" s="60" customFormat="1">
      <c r="B438" s="70"/>
      <c r="D438" s="71"/>
      <c r="E438" s="71"/>
      <c r="F438" s="71"/>
      <c r="G438" s="71"/>
      <c r="H438" s="50"/>
      <c r="N438" s="58"/>
      <c r="O438" s="58"/>
      <c r="X438" s="152"/>
      <c r="Z438" s="152"/>
    </row>
    <row r="439" spans="2:26" s="60" customFormat="1">
      <c r="B439" s="8"/>
      <c r="D439" s="71"/>
      <c r="E439" s="71"/>
      <c r="F439" s="71"/>
      <c r="G439" s="71"/>
      <c r="H439" s="50"/>
      <c r="N439" s="58"/>
      <c r="O439" s="58"/>
      <c r="X439" s="152"/>
      <c r="Z439" s="152"/>
    </row>
    <row r="440" spans="2:26" s="60" customFormat="1">
      <c r="B440" s="31"/>
      <c r="D440" s="71"/>
      <c r="E440" s="71"/>
      <c r="F440" s="71"/>
      <c r="G440" s="71"/>
      <c r="H440" s="50"/>
      <c r="N440" s="58"/>
      <c r="O440" s="58"/>
      <c r="X440" s="152"/>
      <c r="Z440" s="152"/>
    </row>
    <row r="441" spans="2:26" s="60" customFormat="1">
      <c r="B441" s="70"/>
      <c r="D441" s="71"/>
      <c r="E441" s="71"/>
      <c r="F441" s="71"/>
      <c r="G441" s="71"/>
      <c r="H441" s="50"/>
      <c r="N441" s="58"/>
      <c r="O441" s="58"/>
      <c r="S441" s="52"/>
      <c r="X441" s="152"/>
      <c r="Z441" s="152"/>
    </row>
    <row r="442" spans="2:26" s="60" customFormat="1">
      <c r="B442" s="31"/>
      <c r="D442" s="71"/>
      <c r="E442" s="71"/>
      <c r="F442" s="71"/>
      <c r="G442" s="71"/>
      <c r="H442" s="50"/>
      <c r="N442" s="58"/>
      <c r="O442" s="58"/>
      <c r="S442" s="52"/>
      <c r="X442" s="152"/>
      <c r="Z442" s="152"/>
    </row>
    <row r="443" spans="2:26" s="60" customFormat="1">
      <c r="B443" s="70"/>
      <c r="D443" s="71"/>
      <c r="E443" s="71"/>
      <c r="F443" s="71"/>
      <c r="G443" s="71"/>
      <c r="H443" s="50"/>
      <c r="M443" s="50"/>
      <c r="N443" s="58"/>
      <c r="O443" s="53"/>
      <c r="Q443" s="50"/>
      <c r="S443" s="50"/>
      <c r="V443" s="50"/>
      <c r="X443" s="152"/>
      <c r="Z443" s="152"/>
    </row>
    <row r="444" spans="2:26" s="60" customFormat="1">
      <c r="B444" s="70"/>
      <c r="D444" s="71"/>
      <c r="E444" s="71"/>
      <c r="F444" s="71"/>
      <c r="G444" s="71"/>
      <c r="H444" s="50"/>
      <c r="M444" s="50"/>
      <c r="N444" s="58"/>
      <c r="O444" s="53"/>
      <c r="Q444" s="50"/>
      <c r="S444" s="50"/>
      <c r="V444" s="50"/>
      <c r="X444" s="152"/>
      <c r="Z444" s="152"/>
    </row>
    <row r="445" spans="2:26" s="60" customFormat="1">
      <c r="B445" s="70"/>
      <c r="D445" s="71"/>
      <c r="E445" s="71"/>
      <c r="F445" s="71"/>
      <c r="G445" s="71"/>
      <c r="H445" s="50"/>
      <c r="M445" s="50"/>
      <c r="N445" s="58"/>
      <c r="O445" s="53"/>
      <c r="Q445" s="50"/>
      <c r="S445" s="50"/>
      <c r="V445" s="50"/>
      <c r="X445" s="152"/>
      <c r="Z445" s="152"/>
    </row>
    <row r="446" spans="2:26" s="60" customFormat="1">
      <c r="B446" s="7"/>
      <c r="D446" s="71"/>
      <c r="E446" s="71"/>
      <c r="F446" s="71"/>
      <c r="G446" s="71"/>
      <c r="H446" s="50"/>
      <c r="M446" s="52"/>
      <c r="N446" s="58"/>
      <c r="O446" s="53"/>
      <c r="Q446" s="53"/>
      <c r="S446" s="52"/>
      <c r="X446" s="152"/>
      <c r="Z446" s="152"/>
    </row>
    <row r="447" spans="2:26" s="60" customFormat="1">
      <c r="B447" s="8"/>
      <c r="D447" s="71"/>
      <c r="E447" s="71"/>
      <c r="F447" s="71"/>
      <c r="G447" s="71"/>
      <c r="H447" s="50"/>
      <c r="N447" s="58"/>
      <c r="O447" s="58"/>
      <c r="X447" s="152"/>
      <c r="Z447" s="152"/>
    </row>
    <row r="448" spans="2:26" s="60" customFormat="1">
      <c r="B448" s="31"/>
      <c r="D448" s="71"/>
      <c r="E448" s="71"/>
      <c r="F448" s="71"/>
      <c r="G448" s="71"/>
      <c r="H448" s="50"/>
      <c r="N448" s="58"/>
      <c r="O448" s="58"/>
      <c r="X448" s="152"/>
      <c r="Z448" s="152"/>
    </row>
    <row r="449" spans="2:26" s="60" customFormat="1">
      <c r="B449" s="7"/>
      <c r="C449" s="79"/>
      <c r="D449" s="93"/>
      <c r="E449" s="93"/>
      <c r="F449" s="93"/>
      <c r="G449" s="93"/>
      <c r="H449" s="97"/>
      <c r="I449" s="84"/>
      <c r="J449" s="84"/>
      <c r="N449" s="58"/>
      <c r="O449" s="58"/>
      <c r="X449" s="152"/>
      <c r="Z449" s="152"/>
    </row>
    <row r="450" spans="2:26" s="60" customFormat="1">
      <c r="B450" s="7"/>
      <c r="C450" s="79"/>
      <c r="D450" s="93"/>
      <c r="E450" s="93"/>
      <c r="F450" s="93"/>
      <c r="G450" s="93"/>
      <c r="H450" s="97"/>
      <c r="I450" s="84"/>
      <c r="J450" s="84"/>
      <c r="N450" s="58"/>
      <c r="O450" s="58"/>
      <c r="X450" s="152"/>
      <c r="Z450" s="152"/>
    </row>
    <row r="451" spans="2:26" s="60" customFormat="1">
      <c r="B451" s="7"/>
      <c r="C451" s="79"/>
      <c r="D451" s="93"/>
      <c r="E451" s="93"/>
      <c r="F451" s="93"/>
      <c r="G451" s="93"/>
      <c r="H451" s="97"/>
      <c r="I451" s="84"/>
      <c r="J451" s="84"/>
      <c r="N451" s="58"/>
      <c r="O451" s="58"/>
      <c r="X451" s="152"/>
      <c r="Z451" s="152"/>
    </row>
    <row r="452" spans="2:26" s="60" customFormat="1">
      <c r="B452" s="7"/>
      <c r="C452" s="79"/>
      <c r="D452" s="93"/>
      <c r="E452" s="93"/>
      <c r="F452" s="93"/>
      <c r="G452" s="93"/>
      <c r="H452" s="97"/>
      <c r="I452" s="84"/>
      <c r="J452" s="84"/>
      <c r="N452" s="58"/>
      <c r="O452" s="58"/>
      <c r="X452" s="152"/>
      <c r="Z452" s="152"/>
    </row>
    <row r="453" spans="2:26" s="60" customFormat="1">
      <c r="B453" s="7"/>
      <c r="C453" s="79"/>
      <c r="D453" s="93"/>
      <c r="E453" s="93"/>
      <c r="F453" s="93"/>
      <c r="G453" s="93"/>
      <c r="H453" s="97"/>
      <c r="I453" s="84"/>
      <c r="J453" s="84"/>
      <c r="N453" s="58"/>
      <c r="O453" s="58"/>
      <c r="X453" s="152"/>
      <c r="Z453" s="152"/>
    </row>
    <row r="454" spans="2:26" s="60" customFormat="1">
      <c r="B454" s="6"/>
      <c r="C454" s="68"/>
      <c r="D454" s="87"/>
      <c r="E454" s="87"/>
      <c r="F454" s="87"/>
      <c r="G454" s="87"/>
      <c r="H454" s="86"/>
      <c r="I454" s="83"/>
      <c r="M454" s="86"/>
      <c r="N454" s="58"/>
      <c r="O454" s="86"/>
      <c r="Q454" s="86"/>
      <c r="S454" s="86"/>
      <c r="V454" s="86"/>
      <c r="X454" s="152"/>
      <c r="Z454" s="152"/>
    </row>
    <row r="455" spans="2:26" s="60" customFormat="1">
      <c r="B455" s="70"/>
      <c r="D455" s="71"/>
      <c r="E455" s="71"/>
      <c r="F455" s="71"/>
      <c r="G455" s="71"/>
      <c r="H455" s="50"/>
      <c r="M455" s="50"/>
      <c r="N455" s="58"/>
      <c r="O455" s="53"/>
      <c r="Q455" s="50"/>
      <c r="S455" s="50"/>
      <c r="V455" s="50"/>
      <c r="X455" s="152"/>
      <c r="Z455" s="152"/>
    </row>
    <row r="456" spans="2:26" s="60" customFormat="1">
      <c r="B456" s="70"/>
      <c r="D456" s="71"/>
      <c r="E456" s="71"/>
      <c r="F456" s="71"/>
      <c r="G456" s="71"/>
      <c r="H456" s="50"/>
      <c r="M456" s="50"/>
      <c r="N456" s="58"/>
      <c r="O456" s="53"/>
      <c r="Q456" s="50"/>
      <c r="S456" s="50"/>
      <c r="V456" s="50"/>
      <c r="X456" s="152"/>
      <c r="Z456" s="152"/>
    </row>
    <row r="457" spans="2:26" s="60" customFormat="1">
      <c r="B457" s="7"/>
      <c r="D457" s="71"/>
      <c r="E457" s="71"/>
      <c r="F457" s="71"/>
      <c r="G457" s="71"/>
      <c r="H457" s="50"/>
      <c r="M457" s="50"/>
      <c r="N457" s="58"/>
      <c r="O457" s="53"/>
      <c r="Q457" s="50"/>
      <c r="S457" s="50"/>
      <c r="V457" s="50"/>
      <c r="X457" s="152"/>
      <c r="Z457" s="152"/>
    </row>
    <row r="458" spans="2:26" s="60" customFormat="1">
      <c r="B458" s="70"/>
      <c r="D458" s="71"/>
      <c r="E458" s="71"/>
      <c r="F458" s="71"/>
      <c r="G458" s="71"/>
      <c r="H458" s="50"/>
      <c r="M458" s="50"/>
      <c r="N458" s="58"/>
      <c r="O458" s="53"/>
      <c r="Q458" s="50"/>
      <c r="S458" s="50"/>
      <c r="V458" s="50"/>
      <c r="X458" s="152"/>
      <c r="Z458" s="152"/>
    </row>
    <row r="459" spans="2:26" s="60" customFormat="1">
      <c r="B459" s="70"/>
      <c r="D459" s="71"/>
      <c r="E459" s="71"/>
      <c r="F459" s="71"/>
      <c r="G459" s="71"/>
      <c r="H459" s="50"/>
      <c r="M459" s="50"/>
      <c r="N459" s="58"/>
      <c r="O459" s="53"/>
      <c r="Q459" s="50"/>
      <c r="S459" s="50"/>
      <c r="V459" s="50"/>
      <c r="X459" s="152"/>
      <c r="Z459" s="152"/>
    </row>
    <row r="460" spans="2:26" s="60" customFormat="1">
      <c r="B460" s="70"/>
      <c r="D460" s="71"/>
      <c r="E460" s="71"/>
      <c r="F460" s="71"/>
      <c r="G460" s="71"/>
      <c r="H460" s="50"/>
      <c r="M460" s="50"/>
      <c r="N460" s="58"/>
      <c r="O460" s="53"/>
      <c r="Q460" s="50"/>
      <c r="S460" s="50"/>
      <c r="V460" s="50"/>
      <c r="X460" s="152"/>
      <c r="Z460" s="152"/>
    </row>
    <row r="461" spans="2:26" s="60" customFormat="1" ht="12.75" hidden="1" customHeight="1">
      <c r="B461" s="70"/>
      <c r="D461" s="71"/>
      <c r="E461" s="71"/>
      <c r="F461" s="71"/>
      <c r="G461" s="71"/>
      <c r="H461" s="50"/>
      <c r="M461" s="50"/>
      <c r="N461" s="58"/>
      <c r="O461" s="53"/>
      <c r="Q461" s="50"/>
      <c r="S461" s="50"/>
      <c r="V461" s="50"/>
      <c r="X461" s="152"/>
      <c r="Z461" s="152"/>
    </row>
    <row r="462" spans="2:26" s="60" customFormat="1" ht="12.75" hidden="1" customHeight="1">
      <c r="B462" s="70"/>
      <c r="D462" s="71"/>
      <c r="E462" s="71"/>
      <c r="F462" s="71"/>
      <c r="G462" s="71"/>
      <c r="H462" s="50"/>
      <c r="M462" s="50"/>
      <c r="N462" s="58"/>
      <c r="O462" s="53"/>
      <c r="Q462" s="50"/>
      <c r="S462" s="50"/>
      <c r="V462" s="50"/>
      <c r="X462" s="152"/>
      <c r="Z462" s="152"/>
    </row>
    <row r="463" spans="2:26" s="60" customFormat="1" ht="12.75" hidden="1" customHeight="1">
      <c r="B463" s="70"/>
      <c r="D463" s="71"/>
      <c r="E463" s="71"/>
      <c r="F463" s="71"/>
      <c r="G463" s="71"/>
      <c r="H463" s="50"/>
      <c r="M463" s="50"/>
      <c r="N463" s="58"/>
      <c r="O463" s="53"/>
      <c r="Q463" s="50"/>
      <c r="S463" s="50"/>
      <c r="V463" s="50"/>
      <c r="X463" s="152"/>
      <c r="Z463" s="152"/>
    </row>
    <row r="464" spans="2:26" s="60" customFormat="1" ht="12.75" hidden="1" customHeight="1">
      <c r="B464" s="70"/>
      <c r="D464" s="71"/>
      <c r="E464" s="71"/>
      <c r="F464" s="71"/>
      <c r="G464" s="71"/>
      <c r="H464" s="50"/>
      <c r="M464" s="50"/>
      <c r="N464" s="58"/>
      <c r="O464" s="53"/>
      <c r="Q464" s="53"/>
      <c r="S464" s="52"/>
      <c r="V464" s="50"/>
      <c r="X464" s="152"/>
      <c r="Z464" s="152"/>
    </row>
    <row r="465" spans="2:26" s="60" customFormat="1">
      <c r="B465" s="70"/>
      <c r="D465" s="71"/>
      <c r="E465" s="71"/>
      <c r="F465" s="71"/>
      <c r="G465" s="71"/>
      <c r="H465" s="50"/>
      <c r="M465" s="50"/>
      <c r="N465" s="58"/>
      <c r="O465" s="53"/>
      <c r="Q465" s="53"/>
      <c r="S465" s="52"/>
      <c r="V465" s="50"/>
      <c r="X465" s="152"/>
      <c r="Z465" s="152"/>
    </row>
    <row r="466" spans="2:26" s="60" customFormat="1">
      <c r="B466" s="70"/>
      <c r="D466" s="71"/>
      <c r="E466" s="71"/>
      <c r="F466" s="71"/>
      <c r="G466" s="71"/>
      <c r="H466" s="50"/>
      <c r="M466" s="50"/>
      <c r="N466" s="58"/>
      <c r="O466" s="53"/>
      <c r="Q466" s="53"/>
      <c r="S466" s="53"/>
      <c r="V466" s="50"/>
      <c r="X466" s="152"/>
      <c r="Z466" s="152"/>
    </row>
    <row r="467" spans="2:26" s="60" customFormat="1">
      <c r="B467" s="70"/>
      <c r="D467" s="71"/>
      <c r="E467" s="71"/>
      <c r="F467" s="71"/>
      <c r="G467" s="71"/>
      <c r="H467" s="50"/>
      <c r="M467" s="50"/>
      <c r="N467" s="58"/>
      <c r="O467" s="53"/>
      <c r="Q467" s="53"/>
      <c r="S467" s="52"/>
      <c r="V467" s="50"/>
      <c r="X467" s="152"/>
      <c r="Z467" s="152"/>
    </row>
    <row r="468" spans="2:26" s="60" customFormat="1">
      <c r="B468" s="70"/>
      <c r="D468" s="71"/>
      <c r="E468" s="71"/>
      <c r="F468" s="71"/>
      <c r="G468" s="71"/>
      <c r="H468" s="50"/>
      <c r="M468" s="52"/>
      <c r="N468" s="58"/>
      <c r="O468" s="53"/>
      <c r="Q468" s="53"/>
      <c r="S468" s="52"/>
      <c r="V468" s="50"/>
      <c r="X468" s="152"/>
      <c r="Z468" s="152"/>
    </row>
    <row r="469" spans="2:26" s="60" customFormat="1">
      <c r="B469" s="7"/>
      <c r="D469" s="71"/>
      <c r="E469" s="71"/>
      <c r="F469" s="71"/>
      <c r="G469" s="71"/>
      <c r="H469" s="50"/>
      <c r="M469" s="50"/>
      <c r="N469" s="58"/>
      <c r="O469" s="53"/>
      <c r="Q469" s="50"/>
      <c r="S469" s="50"/>
      <c r="V469" s="50"/>
      <c r="X469" s="152"/>
      <c r="Z469" s="152"/>
    </row>
    <row r="470" spans="2:26" s="60" customFormat="1">
      <c r="B470" s="70"/>
      <c r="D470" s="71"/>
      <c r="E470" s="71"/>
      <c r="F470" s="71"/>
      <c r="G470" s="71"/>
      <c r="H470" s="50"/>
      <c r="M470" s="50"/>
      <c r="N470" s="58"/>
      <c r="O470" s="53"/>
      <c r="Q470" s="50"/>
      <c r="S470" s="50"/>
      <c r="V470" s="50"/>
      <c r="X470" s="152"/>
      <c r="Z470" s="152"/>
    </row>
    <row r="471" spans="2:26" s="60" customFormat="1">
      <c r="B471" s="70"/>
      <c r="D471" s="71"/>
      <c r="E471" s="71"/>
      <c r="F471" s="71"/>
      <c r="G471" s="71"/>
      <c r="H471" s="50"/>
      <c r="M471" s="52"/>
      <c r="N471" s="58"/>
      <c r="O471" s="53"/>
      <c r="Q471" s="53"/>
      <c r="S471" s="52"/>
      <c r="V471" s="50"/>
      <c r="X471" s="152"/>
      <c r="Z471" s="152"/>
    </row>
    <row r="472" spans="2:26" s="60" customFormat="1">
      <c r="B472" s="7"/>
      <c r="D472" s="71"/>
      <c r="E472" s="71"/>
      <c r="F472" s="71"/>
      <c r="G472" s="71"/>
      <c r="H472" s="50"/>
      <c r="M472" s="50"/>
      <c r="N472" s="58"/>
      <c r="O472" s="53"/>
      <c r="Q472" s="53"/>
      <c r="S472" s="53"/>
      <c r="V472" s="50"/>
      <c r="X472" s="152"/>
      <c r="Z472" s="152"/>
    </row>
    <row r="473" spans="2:26" s="60" customFormat="1">
      <c r="B473" s="7"/>
      <c r="D473" s="71"/>
      <c r="E473" s="71"/>
      <c r="F473" s="71"/>
      <c r="G473" s="71"/>
      <c r="H473" s="50"/>
      <c r="M473" s="50"/>
      <c r="N473" s="58"/>
      <c r="O473" s="53"/>
      <c r="Q473" s="50"/>
      <c r="S473" s="50"/>
      <c r="V473" s="50"/>
      <c r="X473" s="152"/>
      <c r="Z473" s="152"/>
    </row>
    <row r="474" spans="2:26" s="60" customFormat="1" ht="12.75" hidden="1" customHeight="1">
      <c r="B474" s="70"/>
      <c r="D474" s="71"/>
      <c r="E474" s="71"/>
      <c r="F474" s="71"/>
      <c r="G474" s="71"/>
      <c r="H474" s="50"/>
      <c r="M474" s="50"/>
      <c r="N474" s="58"/>
      <c r="O474" s="53"/>
      <c r="Q474" s="53"/>
      <c r="S474" s="53"/>
      <c r="V474" s="50"/>
      <c r="X474" s="152"/>
      <c r="Z474" s="152"/>
    </row>
    <row r="475" spans="2:26" s="60" customFormat="1" ht="12.75" hidden="1" customHeight="1">
      <c r="B475" s="70"/>
      <c r="D475" s="71"/>
      <c r="E475" s="71"/>
      <c r="F475" s="71"/>
      <c r="G475" s="71"/>
      <c r="H475" s="50"/>
      <c r="M475" s="50"/>
      <c r="N475" s="58"/>
      <c r="O475" s="53"/>
      <c r="Q475" s="53"/>
      <c r="S475" s="52"/>
      <c r="V475" s="50"/>
      <c r="X475" s="152"/>
      <c r="Z475" s="152"/>
    </row>
    <row r="476" spans="2:26" s="60" customFormat="1" ht="12.75" hidden="1" customHeight="1">
      <c r="B476" s="70"/>
      <c r="D476" s="71"/>
      <c r="E476" s="71"/>
      <c r="F476" s="71"/>
      <c r="G476" s="71"/>
      <c r="H476" s="50"/>
      <c r="M476" s="50"/>
      <c r="N476" s="58"/>
      <c r="O476" s="53"/>
      <c r="Q476" s="50"/>
      <c r="S476" s="50"/>
      <c r="V476" s="50"/>
      <c r="X476" s="152"/>
      <c r="Z476" s="152"/>
    </row>
    <row r="477" spans="2:26" s="60" customFormat="1" ht="12.75" hidden="1" customHeight="1">
      <c r="B477" s="70"/>
      <c r="D477" s="71"/>
      <c r="E477" s="71"/>
      <c r="F477" s="71"/>
      <c r="G477" s="71"/>
      <c r="H477" s="50"/>
      <c r="M477" s="52"/>
      <c r="N477" s="58"/>
      <c r="O477" s="53"/>
      <c r="Q477" s="53"/>
      <c r="S477" s="52"/>
      <c r="V477" s="50"/>
      <c r="X477" s="152"/>
      <c r="Z477" s="152"/>
    </row>
    <row r="478" spans="2:26" s="60" customFormat="1" ht="12.75" hidden="1" customHeight="1">
      <c r="B478" s="70"/>
      <c r="D478" s="71"/>
      <c r="E478" s="71"/>
      <c r="F478" s="71"/>
      <c r="G478" s="71"/>
      <c r="H478" s="50"/>
      <c r="M478" s="50"/>
      <c r="N478" s="58"/>
      <c r="O478" s="53"/>
      <c r="Q478" s="50"/>
      <c r="S478" s="50"/>
      <c r="V478" s="50"/>
      <c r="X478" s="152"/>
      <c r="Z478" s="152"/>
    </row>
    <row r="479" spans="2:26" s="60" customFormat="1" ht="12.75" hidden="1" customHeight="1">
      <c r="B479" s="70"/>
      <c r="D479" s="71"/>
      <c r="E479" s="71"/>
      <c r="F479" s="71"/>
      <c r="G479" s="71"/>
      <c r="H479" s="50"/>
      <c r="M479" s="52"/>
      <c r="N479" s="58"/>
      <c r="O479" s="53"/>
      <c r="P479" s="76"/>
      <c r="Q479" s="53"/>
      <c r="S479" s="52"/>
      <c r="X479" s="152"/>
      <c r="Z479" s="152"/>
    </row>
    <row r="480" spans="2:26" s="60" customFormat="1" ht="12.75" hidden="1" customHeight="1">
      <c r="B480" s="70"/>
      <c r="D480" s="71"/>
      <c r="E480" s="71"/>
      <c r="F480" s="71"/>
      <c r="G480" s="71"/>
      <c r="H480" s="50"/>
      <c r="M480" s="52"/>
      <c r="N480" s="58"/>
      <c r="O480" s="53"/>
      <c r="Q480" s="53"/>
      <c r="S480" s="52"/>
      <c r="X480" s="152"/>
      <c r="Z480" s="152"/>
    </row>
    <row r="481" spans="2:26" s="60" customFormat="1" ht="12.75" hidden="1" customHeight="1">
      <c r="B481" s="70"/>
      <c r="D481" s="71"/>
      <c r="E481" s="71"/>
      <c r="F481" s="71"/>
      <c r="G481" s="71"/>
      <c r="H481" s="50"/>
      <c r="M481" s="50"/>
      <c r="N481" s="58"/>
      <c r="O481" s="53"/>
      <c r="Q481" s="50"/>
      <c r="S481" s="50"/>
      <c r="V481" s="50"/>
      <c r="X481" s="152"/>
      <c r="Z481" s="152"/>
    </row>
    <row r="482" spans="2:26" s="60" customFormat="1" ht="12.75" hidden="1" customHeight="1">
      <c r="B482" s="70"/>
      <c r="D482" s="71"/>
      <c r="E482" s="71"/>
      <c r="F482" s="71"/>
      <c r="G482" s="71"/>
      <c r="H482" s="50"/>
      <c r="M482" s="50"/>
      <c r="N482" s="58"/>
      <c r="O482" s="53"/>
      <c r="Q482" s="50"/>
      <c r="S482" s="50"/>
      <c r="V482" s="50"/>
      <c r="X482" s="152"/>
      <c r="Z482" s="152"/>
    </row>
    <row r="483" spans="2:26" s="60" customFormat="1">
      <c r="B483" s="70"/>
      <c r="D483" s="71"/>
      <c r="E483" s="71"/>
      <c r="F483" s="71"/>
      <c r="G483" s="71"/>
      <c r="H483" s="50"/>
      <c r="M483" s="50"/>
      <c r="N483" s="58"/>
      <c r="O483" s="53"/>
      <c r="Q483" s="50"/>
      <c r="S483" s="50"/>
      <c r="V483" s="50"/>
      <c r="X483" s="152"/>
      <c r="Z483" s="152"/>
    </row>
    <row r="484" spans="2:26" s="60" customFormat="1">
      <c r="B484" s="7"/>
      <c r="D484" s="71"/>
      <c r="E484" s="71"/>
      <c r="F484" s="71"/>
      <c r="G484" s="71"/>
      <c r="H484" s="50"/>
      <c r="M484" s="50"/>
      <c r="N484" s="58"/>
      <c r="O484" s="53"/>
      <c r="Q484" s="50"/>
      <c r="S484" s="50"/>
      <c r="V484" s="50"/>
      <c r="X484" s="152"/>
      <c r="Z484" s="152"/>
    </row>
    <row r="485" spans="2:26" s="60" customFormat="1">
      <c r="B485" s="7"/>
      <c r="D485" s="71"/>
      <c r="E485" s="71"/>
      <c r="F485" s="71"/>
      <c r="G485" s="71"/>
      <c r="H485" s="50"/>
      <c r="M485" s="52"/>
      <c r="N485" s="58"/>
      <c r="O485" s="53"/>
      <c r="Q485" s="53"/>
      <c r="S485" s="52"/>
      <c r="X485" s="152"/>
      <c r="Z485" s="152"/>
    </row>
    <row r="486" spans="2:26" s="60" customFormat="1">
      <c r="B486" s="8"/>
      <c r="D486" s="71"/>
      <c r="E486" s="71"/>
      <c r="F486" s="71"/>
      <c r="G486" s="71"/>
      <c r="H486" s="50"/>
      <c r="N486" s="58"/>
      <c r="O486" s="58"/>
      <c r="X486" s="152"/>
      <c r="Z486" s="152"/>
    </row>
    <row r="487" spans="2:26" s="60" customFormat="1">
      <c r="B487" s="31"/>
      <c r="D487" s="71"/>
      <c r="E487" s="71"/>
      <c r="F487" s="71"/>
      <c r="G487" s="71"/>
      <c r="H487" s="50"/>
      <c r="N487" s="58"/>
      <c r="O487" s="58"/>
      <c r="X487" s="152"/>
      <c r="Z487" s="152"/>
    </row>
    <row r="488" spans="2:26" s="60" customFormat="1">
      <c r="B488" s="31"/>
      <c r="D488" s="71"/>
      <c r="E488" s="71"/>
      <c r="F488" s="71"/>
      <c r="G488" s="71"/>
      <c r="H488" s="50"/>
      <c r="N488" s="58"/>
      <c r="O488" s="58"/>
      <c r="X488" s="152"/>
      <c r="Z488" s="152"/>
    </row>
    <row r="489" spans="2:26" s="60" customFormat="1">
      <c r="B489" s="7"/>
      <c r="D489" s="71"/>
      <c r="E489" s="71"/>
      <c r="F489" s="71"/>
      <c r="G489" s="71"/>
      <c r="H489" s="50"/>
      <c r="M489" s="50"/>
      <c r="N489" s="58"/>
      <c r="O489" s="53"/>
      <c r="Q489" s="50"/>
      <c r="S489" s="50"/>
      <c r="V489" s="50"/>
      <c r="X489" s="152"/>
      <c r="Z489" s="152"/>
    </row>
    <row r="490" spans="2:26" s="60" customFormat="1">
      <c r="B490" s="7"/>
      <c r="D490" s="71"/>
      <c r="E490" s="71"/>
      <c r="F490" s="71"/>
      <c r="G490" s="71"/>
      <c r="H490" s="50"/>
      <c r="M490" s="50"/>
      <c r="N490" s="58"/>
      <c r="O490" s="53"/>
      <c r="Q490" s="50"/>
      <c r="S490" s="50"/>
      <c r="V490" s="50"/>
      <c r="X490" s="152"/>
      <c r="Z490" s="152"/>
    </row>
    <row r="491" spans="2:26" s="60" customFormat="1" ht="12.75" hidden="1" customHeight="1">
      <c r="B491" s="70"/>
      <c r="D491" s="71"/>
      <c r="E491" s="71"/>
      <c r="F491" s="71"/>
      <c r="G491" s="71"/>
      <c r="H491" s="50"/>
      <c r="M491" s="52"/>
      <c r="N491" s="58"/>
      <c r="O491" s="53"/>
      <c r="Q491" s="53"/>
      <c r="S491" s="52"/>
      <c r="X491" s="152"/>
      <c r="Z491" s="152"/>
    </row>
    <row r="492" spans="2:26" s="60" customFormat="1" ht="12.75" hidden="1" customHeight="1">
      <c r="B492" s="70"/>
      <c r="D492" s="71"/>
      <c r="E492" s="71"/>
      <c r="F492" s="71"/>
      <c r="G492" s="71"/>
      <c r="H492" s="50"/>
      <c r="M492" s="50"/>
      <c r="N492" s="58"/>
      <c r="O492" s="53"/>
      <c r="Q492" s="50"/>
      <c r="S492" s="50"/>
      <c r="V492" s="50"/>
      <c r="X492" s="152"/>
      <c r="Z492" s="152"/>
    </row>
    <row r="493" spans="2:26" s="60" customFormat="1" ht="12.75" hidden="1" customHeight="1">
      <c r="B493" s="70"/>
      <c r="D493" s="71"/>
      <c r="E493" s="71"/>
      <c r="F493" s="71"/>
      <c r="G493" s="71"/>
      <c r="H493" s="50"/>
      <c r="M493" s="52"/>
      <c r="N493" s="58"/>
      <c r="O493" s="53"/>
      <c r="Q493" s="50"/>
      <c r="S493" s="50"/>
      <c r="V493" s="50"/>
      <c r="X493" s="152"/>
      <c r="Z493" s="152"/>
    </row>
    <row r="494" spans="2:26" s="60" customFormat="1" ht="12.75" hidden="1" customHeight="1">
      <c r="B494" s="70"/>
      <c r="D494" s="71"/>
      <c r="E494" s="71"/>
      <c r="F494" s="71"/>
      <c r="G494" s="71"/>
      <c r="H494" s="50"/>
      <c r="M494" s="52"/>
      <c r="N494" s="58"/>
      <c r="O494" s="53"/>
      <c r="Q494" s="53"/>
      <c r="S494" s="52"/>
      <c r="X494" s="152"/>
      <c r="Z494" s="152"/>
    </row>
    <row r="495" spans="2:26" s="60" customFormat="1">
      <c r="B495" s="70"/>
      <c r="D495" s="71"/>
      <c r="E495" s="71"/>
      <c r="F495" s="71"/>
      <c r="G495" s="71"/>
      <c r="H495" s="50"/>
      <c r="M495" s="52"/>
      <c r="N495" s="58"/>
      <c r="O495" s="53"/>
      <c r="Q495" s="53"/>
      <c r="S495" s="52"/>
      <c r="X495" s="152"/>
      <c r="Z495" s="152"/>
    </row>
    <row r="496" spans="2:26" s="60" customFormat="1">
      <c r="B496" s="70"/>
      <c r="D496" s="71"/>
      <c r="E496" s="71"/>
      <c r="F496" s="71"/>
      <c r="G496" s="71"/>
      <c r="H496" s="50"/>
      <c r="M496" s="50"/>
      <c r="N496" s="58"/>
      <c r="O496" s="53"/>
      <c r="Q496" s="50"/>
      <c r="S496" s="50"/>
      <c r="V496" s="50"/>
      <c r="X496" s="152"/>
      <c r="Z496" s="152"/>
    </row>
    <row r="497" spans="2:26" s="60" customFormat="1">
      <c r="B497" s="70"/>
      <c r="D497" s="71"/>
      <c r="E497" s="71"/>
      <c r="F497" s="71"/>
      <c r="G497" s="71"/>
      <c r="H497" s="50"/>
      <c r="M497" s="50"/>
      <c r="N497" s="58"/>
      <c r="O497" s="53"/>
      <c r="Q497" s="50"/>
      <c r="S497" s="50"/>
      <c r="V497" s="50"/>
      <c r="X497" s="152"/>
      <c r="Z497" s="152"/>
    </row>
    <row r="498" spans="2:26" s="60" customFormat="1">
      <c r="B498" s="7"/>
      <c r="D498" s="71"/>
      <c r="E498" s="71"/>
      <c r="F498" s="71"/>
      <c r="G498" s="71"/>
      <c r="H498" s="50"/>
      <c r="M498" s="50"/>
      <c r="N498" s="58"/>
      <c r="O498" s="53"/>
      <c r="Q498" s="50"/>
      <c r="S498" s="50"/>
      <c r="V498" s="50"/>
      <c r="X498" s="152"/>
      <c r="Z498" s="152"/>
    </row>
    <row r="499" spans="2:26" s="60" customFormat="1">
      <c r="B499" s="70"/>
      <c r="D499" s="71"/>
      <c r="E499" s="71"/>
      <c r="F499" s="71"/>
      <c r="G499" s="71"/>
      <c r="H499" s="50"/>
      <c r="M499" s="52"/>
      <c r="N499" s="58"/>
      <c r="O499" s="53"/>
      <c r="Q499" s="53"/>
      <c r="S499" s="53"/>
      <c r="V499" s="52"/>
      <c r="X499" s="152"/>
      <c r="Z499" s="152"/>
    </row>
    <row r="500" spans="2:26" s="60" customFormat="1">
      <c r="B500" s="70"/>
      <c r="D500" s="71"/>
      <c r="E500" s="71"/>
      <c r="F500" s="71"/>
      <c r="G500" s="71"/>
      <c r="H500" s="50"/>
      <c r="M500" s="52"/>
      <c r="N500" s="58"/>
      <c r="O500" s="53"/>
      <c r="Q500" s="53"/>
      <c r="S500" s="52"/>
      <c r="X500" s="152"/>
      <c r="Z500" s="152"/>
    </row>
    <row r="501" spans="2:26" s="60" customFormat="1">
      <c r="B501" s="70"/>
      <c r="D501" s="71"/>
      <c r="E501" s="71"/>
      <c r="F501" s="71"/>
      <c r="G501" s="71"/>
      <c r="H501" s="50"/>
      <c r="M501" s="52"/>
      <c r="N501" s="58"/>
      <c r="O501" s="53"/>
      <c r="Q501" s="53"/>
      <c r="S501" s="52"/>
      <c r="X501" s="152"/>
      <c r="Z501" s="152"/>
    </row>
    <row r="502" spans="2:26" s="60" customFormat="1" ht="12.75" hidden="1" customHeight="1">
      <c r="B502" s="70"/>
      <c r="D502" s="71"/>
      <c r="E502" s="71"/>
      <c r="F502" s="71"/>
      <c r="G502" s="71"/>
      <c r="H502" s="50"/>
      <c r="M502" s="52"/>
      <c r="N502" s="58"/>
      <c r="O502" s="53"/>
      <c r="Q502" s="53"/>
      <c r="S502" s="52"/>
      <c r="X502" s="152"/>
      <c r="Z502" s="152"/>
    </row>
    <row r="503" spans="2:26" s="60" customFormat="1" ht="12.75" hidden="1" customHeight="1">
      <c r="B503" s="6"/>
      <c r="C503" s="90"/>
      <c r="D503" s="87"/>
      <c r="E503" s="87"/>
      <c r="F503" s="87"/>
      <c r="G503" s="87"/>
      <c r="H503" s="86"/>
      <c r="I503" s="83"/>
      <c r="N503" s="58"/>
      <c r="O503" s="58"/>
      <c r="X503" s="152"/>
      <c r="Z503" s="152"/>
    </row>
    <row r="504" spans="2:26" s="60" customFormat="1" ht="12.75" hidden="1" customHeight="1">
      <c r="B504" s="7"/>
      <c r="D504" s="71"/>
      <c r="E504" s="71"/>
      <c r="F504" s="71"/>
      <c r="G504" s="71"/>
      <c r="H504" s="50"/>
      <c r="N504" s="58"/>
      <c r="O504" s="58"/>
      <c r="X504" s="152"/>
      <c r="Z504" s="152"/>
    </row>
    <row r="505" spans="2:26" s="60" customFormat="1" ht="12.75" hidden="1" customHeight="1">
      <c r="B505" s="70"/>
      <c r="D505" s="71"/>
      <c r="E505" s="71"/>
      <c r="F505" s="71"/>
      <c r="G505" s="71"/>
      <c r="H505" s="50"/>
      <c r="N505" s="58"/>
      <c r="O505" s="58"/>
      <c r="X505" s="152"/>
      <c r="Z505" s="152"/>
    </row>
    <row r="506" spans="2:26" s="60" customFormat="1" ht="12.75" hidden="1" customHeight="1">
      <c r="B506" s="70"/>
      <c r="D506" s="71"/>
      <c r="E506" s="71"/>
      <c r="F506" s="71"/>
      <c r="G506" s="71"/>
      <c r="H506" s="50"/>
      <c r="N506" s="58"/>
      <c r="O506" s="58"/>
      <c r="X506" s="152"/>
      <c r="Z506" s="152"/>
    </row>
    <row r="507" spans="2:26" s="60" customFormat="1" ht="12.75" hidden="1" customHeight="1">
      <c r="B507" s="70"/>
      <c r="D507" s="71"/>
      <c r="E507" s="71"/>
      <c r="F507" s="71"/>
      <c r="G507" s="71"/>
      <c r="H507" s="50"/>
      <c r="N507" s="58"/>
      <c r="O507" s="58"/>
      <c r="X507" s="152"/>
      <c r="Z507" s="152"/>
    </row>
    <row r="508" spans="2:26" s="60" customFormat="1">
      <c r="B508" s="70"/>
      <c r="D508" s="71"/>
      <c r="E508" s="71"/>
      <c r="F508" s="71"/>
      <c r="G508" s="71"/>
      <c r="H508" s="50"/>
      <c r="N508" s="58"/>
      <c r="O508" s="58"/>
      <c r="X508" s="152"/>
      <c r="Z508" s="152"/>
    </row>
    <row r="509" spans="2:26" s="60" customFormat="1">
      <c r="B509" s="70"/>
      <c r="D509" s="71"/>
      <c r="E509" s="71"/>
      <c r="F509" s="71"/>
      <c r="G509" s="71"/>
      <c r="H509" s="50"/>
      <c r="N509" s="58"/>
      <c r="O509" s="58"/>
      <c r="X509" s="152"/>
      <c r="Z509" s="152"/>
    </row>
    <row r="510" spans="2:26" s="60" customFormat="1">
      <c r="B510" s="7"/>
      <c r="D510" s="71"/>
      <c r="E510" s="71"/>
      <c r="F510" s="71"/>
      <c r="G510" s="71"/>
      <c r="H510" s="50"/>
      <c r="N510" s="58"/>
      <c r="O510" s="58"/>
      <c r="X510" s="152"/>
      <c r="Z510" s="152"/>
    </row>
    <row r="511" spans="2:26" s="60" customFormat="1">
      <c r="B511" s="70"/>
      <c r="D511" s="71"/>
      <c r="E511" s="71"/>
      <c r="F511" s="71"/>
      <c r="G511" s="71"/>
      <c r="H511" s="50"/>
      <c r="N511" s="58"/>
      <c r="O511" s="58"/>
      <c r="X511" s="152"/>
      <c r="Z511" s="152"/>
    </row>
    <row r="512" spans="2:26" s="60" customFormat="1">
      <c r="B512" s="70"/>
      <c r="D512" s="71"/>
      <c r="E512" s="71"/>
      <c r="F512" s="71"/>
      <c r="G512" s="71"/>
      <c r="H512" s="50"/>
      <c r="N512" s="58"/>
      <c r="O512" s="58"/>
      <c r="X512" s="152"/>
      <c r="Z512" s="152"/>
    </row>
    <row r="513" spans="2:26" s="60" customFormat="1">
      <c r="B513" s="7"/>
      <c r="D513" s="71"/>
      <c r="E513" s="71"/>
      <c r="H513" s="50"/>
      <c r="N513" s="58"/>
      <c r="O513" s="58"/>
      <c r="X513" s="152"/>
      <c r="Z513" s="152"/>
    </row>
    <row r="514" spans="2:26" s="60" customFormat="1">
      <c r="B514" s="7"/>
      <c r="C514" s="7"/>
      <c r="D514" s="71"/>
      <c r="E514" s="71"/>
      <c r="F514" s="71"/>
      <c r="G514" s="71"/>
      <c r="H514" s="50"/>
      <c r="N514" s="58"/>
      <c r="O514" s="58"/>
      <c r="X514" s="152"/>
      <c r="Z514" s="152"/>
    </row>
    <row r="515" spans="2:26" s="60" customFormat="1">
      <c r="B515" s="70"/>
      <c r="C515" s="7"/>
      <c r="D515" s="71"/>
      <c r="E515" s="71"/>
      <c r="F515" s="71"/>
      <c r="G515" s="71"/>
      <c r="H515" s="50"/>
      <c r="N515" s="58"/>
      <c r="O515" s="58"/>
      <c r="X515" s="152"/>
      <c r="Z515" s="152"/>
    </row>
    <row r="516" spans="2:26" s="60" customFormat="1">
      <c r="B516" s="70"/>
      <c r="C516" s="7"/>
      <c r="D516" s="71"/>
      <c r="E516" s="71"/>
      <c r="F516" s="71"/>
      <c r="G516" s="71"/>
      <c r="H516" s="50"/>
      <c r="N516" s="58"/>
      <c r="O516" s="58"/>
      <c r="X516" s="152"/>
      <c r="Z516" s="152"/>
    </row>
    <row r="517" spans="2:26" s="60" customFormat="1">
      <c r="B517" s="7"/>
      <c r="C517" s="7"/>
      <c r="D517" s="71"/>
      <c r="E517" s="71"/>
      <c r="F517" s="71"/>
      <c r="G517" s="71"/>
      <c r="H517" s="50"/>
      <c r="N517" s="58"/>
      <c r="O517" s="58"/>
      <c r="X517" s="152"/>
      <c r="Z517" s="152"/>
    </row>
    <row r="518" spans="2:26" s="60" customFormat="1">
      <c r="B518" s="70"/>
      <c r="C518" s="7"/>
      <c r="D518" s="71"/>
      <c r="E518" s="71"/>
      <c r="F518" s="71"/>
      <c r="G518" s="71"/>
      <c r="H518" s="50"/>
      <c r="N518" s="58"/>
      <c r="O518" s="58"/>
      <c r="X518" s="152"/>
      <c r="Z518" s="152"/>
    </row>
    <row r="519" spans="2:26" s="60" customFormat="1">
      <c r="B519" s="70"/>
      <c r="C519" s="7"/>
      <c r="D519" s="71"/>
      <c r="E519" s="71"/>
      <c r="F519" s="71"/>
      <c r="G519" s="71"/>
      <c r="H519" s="50"/>
      <c r="N519" s="58"/>
      <c r="O519" s="58"/>
      <c r="X519" s="152"/>
      <c r="Z519" s="152"/>
    </row>
    <row r="520" spans="2:26" s="60" customFormat="1">
      <c r="B520" s="70"/>
      <c r="C520" s="7"/>
      <c r="D520" s="71"/>
      <c r="E520" s="71"/>
      <c r="F520" s="71"/>
      <c r="G520" s="71"/>
      <c r="H520" s="50"/>
      <c r="N520" s="58"/>
      <c r="O520" s="58"/>
      <c r="X520" s="152"/>
      <c r="Z520" s="152"/>
    </row>
    <row r="521" spans="2:26" s="60" customFormat="1">
      <c r="B521" s="70"/>
      <c r="C521" s="7"/>
      <c r="D521" s="71"/>
      <c r="E521" s="71"/>
      <c r="F521" s="71"/>
      <c r="G521" s="71"/>
      <c r="H521" s="50"/>
      <c r="N521" s="58"/>
      <c r="O521" s="58"/>
      <c r="X521" s="152"/>
      <c r="Z521" s="152"/>
    </row>
    <row r="522" spans="2:26" s="60" customFormat="1">
      <c r="B522" s="7"/>
      <c r="D522" s="71"/>
      <c r="E522" s="71"/>
      <c r="F522" s="71"/>
      <c r="G522" s="71"/>
      <c r="H522" s="50"/>
      <c r="N522" s="58"/>
      <c r="O522" s="58"/>
      <c r="X522" s="152"/>
      <c r="Z522" s="152"/>
    </row>
    <row r="523" spans="2:26" s="60" customFormat="1">
      <c r="B523" s="70"/>
      <c r="D523" s="71"/>
      <c r="E523" s="71"/>
      <c r="F523" s="71"/>
      <c r="G523" s="71"/>
      <c r="H523" s="50"/>
      <c r="N523" s="58"/>
      <c r="O523" s="58"/>
      <c r="X523" s="152"/>
      <c r="Z523" s="152"/>
    </row>
    <row r="524" spans="2:26" s="60" customFormat="1">
      <c r="B524" s="70"/>
      <c r="C524" s="7"/>
      <c r="D524" s="71"/>
      <c r="E524" s="71"/>
      <c r="F524" s="71"/>
      <c r="G524" s="71"/>
      <c r="H524" s="50"/>
      <c r="N524" s="58"/>
      <c r="O524" s="58"/>
      <c r="X524" s="152"/>
      <c r="Z524" s="152"/>
    </row>
    <row r="525" spans="2:26" s="60" customFormat="1">
      <c r="B525" s="70"/>
      <c r="C525" s="7"/>
      <c r="D525" s="71"/>
      <c r="E525" s="71"/>
      <c r="F525" s="71"/>
      <c r="G525" s="71"/>
      <c r="H525" s="50"/>
      <c r="N525" s="58"/>
      <c r="O525" s="58"/>
      <c r="X525" s="152"/>
      <c r="Z525" s="152"/>
    </row>
    <row r="526" spans="2:26" s="60" customFormat="1">
      <c r="B526" s="7"/>
      <c r="D526" s="71"/>
      <c r="E526" s="71"/>
      <c r="F526" s="71"/>
      <c r="G526" s="71"/>
      <c r="H526" s="50"/>
      <c r="N526" s="58"/>
      <c r="O526" s="58"/>
      <c r="X526" s="152"/>
      <c r="Z526" s="152"/>
    </row>
    <row r="527" spans="2:26" s="60" customFormat="1">
      <c r="B527" s="70"/>
      <c r="D527" s="71"/>
      <c r="E527" s="71"/>
      <c r="F527" s="71"/>
      <c r="G527" s="71"/>
      <c r="H527" s="50"/>
      <c r="N527" s="58"/>
      <c r="O527" s="58"/>
      <c r="X527" s="152"/>
      <c r="Z527" s="152"/>
    </row>
    <row r="528" spans="2:26" s="60" customFormat="1">
      <c r="B528" s="70"/>
      <c r="D528" s="71"/>
      <c r="E528" s="71"/>
      <c r="F528" s="71"/>
      <c r="G528" s="71"/>
      <c r="H528" s="50"/>
      <c r="N528" s="58"/>
      <c r="O528" s="58"/>
      <c r="X528" s="152"/>
      <c r="Z528" s="152"/>
    </row>
    <row r="529" spans="2:26" s="60" customFormat="1">
      <c r="B529" s="6"/>
      <c r="C529" s="68"/>
      <c r="D529" s="87"/>
      <c r="E529" s="87"/>
      <c r="F529" s="87"/>
      <c r="G529" s="87"/>
      <c r="H529" s="86"/>
      <c r="I529" s="83"/>
      <c r="M529" s="86"/>
      <c r="N529" s="58"/>
      <c r="O529" s="86"/>
      <c r="Q529" s="86"/>
      <c r="S529" s="86"/>
      <c r="V529" s="86"/>
      <c r="X529" s="152"/>
      <c r="Z529" s="152"/>
    </row>
    <row r="530" spans="2:26" s="60" customFormat="1">
      <c r="B530" s="70"/>
      <c r="D530" s="71"/>
      <c r="E530" s="71"/>
      <c r="F530" s="71"/>
      <c r="G530" s="71"/>
      <c r="H530" s="50"/>
      <c r="M530" s="50"/>
      <c r="N530" s="58"/>
      <c r="O530" s="53"/>
      <c r="Q530" s="50"/>
      <c r="S530" s="50"/>
      <c r="V530" s="50"/>
      <c r="X530" s="152"/>
      <c r="Z530" s="152"/>
    </row>
    <row r="531" spans="2:26" s="60" customFormat="1">
      <c r="B531" s="70"/>
      <c r="D531" s="71"/>
      <c r="E531" s="71"/>
      <c r="F531" s="71"/>
      <c r="G531" s="71"/>
      <c r="H531" s="50"/>
      <c r="M531" s="50"/>
      <c r="N531" s="58"/>
      <c r="O531" s="53"/>
      <c r="Q531" s="50"/>
      <c r="S531" s="50"/>
      <c r="V531" s="50"/>
      <c r="X531" s="152"/>
      <c r="Z531" s="152"/>
    </row>
    <row r="532" spans="2:26" s="60" customFormat="1">
      <c r="B532" s="70"/>
      <c r="D532" s="71"/>
      <c r="E532" s="71"/>
      <c r="F532" s="71"/>
      <c r="G532" s="71"/>
      <c r="H532" s="50"/>
      <c r="M532" s="50"/>
      <c r="N532" s="58"/>
      <c r="O532" s="53"/>
      <c r="Q532" s="50"/>
      <c r="S532" s="50"/>
      <c r="V532" s="50"/>
      <c r="X532" s="152"/>
      <c r="Z532" s="152"/>
    </row>
    <row r="533" spans="2:26" s="60" customFormat="1">
      <c r="B533" s="70"/>
      <c r="D533" s="71"/>
      <c r="E533" s="71"/>
      <c r="F533" s="71"/>
      <c r="G533" s="71"/>
      <c r="H533" s="50"/>
      <c r="M533" s="50"/>
      <c r="N533" s="58"/>
      <c r="O533" s="53"/>
      <c r="Q533" s="50"/>
      <c r="S533" s="50"/>
      <c r="V533" s="50"/>
      <c r="X533" s="152"/>
      <c r="Z533" s="152"/>
    </row>
    <row r="534" spans="2:26" s="60" customFormat="1">
      <c r="B534" s="70"/>
      <c r="D534" s="71"/>
      <c r="E534" s="71"/>
      <c r="F534" s="71"/>
      <c r="G534" s="71"/>
      <c r="H534" s="50"/>
      <c r="M534" s="50"/>
      <c r="N534" s="58"/>
      <c r="O534" s="53"/>
      <c r="Q534" s="50"/>
      <c r="S534" s="50"/>
      <c r="V534" s="50"/>
      <c r="X534" s="152"/>
      <c r="Z534" s="152"/>
    </row>
    <row r="535" spans="2:26" s="60" customFormat="1">
      <c r="B535" s="70"/>
      <c r="D535" s="71"/>
      <c r="E535" s="71"/>
      <c r="F535" s="71"/>
      <c r="G535" s="71"/>
      <c r="H535" s="50"/>
      <c r="M535" s="50"/>
      <c r="N535" s="58"/>
      <c r="O535" s="53"/>
      <c r="Q535" s="50"/>
      <c r="S535" s="50"/>
      <c r="V535" s="50"/>
      <c r="X535" s="152"/>
      <c r="Z535" s="152"/>
    </row>
    <row r="536" spans="2:26" s="60" customFormat="1">
      <c r="B536" s="7"/>
      <c r="D536" s="71"/>
      <c r="E536" s="71"/>
      <c r="F536" s="71"/>
      <c r="G536" s="71"/>
      <c r="H536" s="50"/>
      <c r="L536" s="98"/>
      <c r="M536" s="52"/>
      <c r="N536" s="58"/>
      <c r="O536" s="53"/>
      <c r="Q536" s="53"/>
      <c r="S536" s="52"/>
      <c r="X536" s="152"/>
      <c r="Z536" s="152"/>
    </row>
    <row r="537" spans="2:26" s="60" customFormat="1">
      <c r="B537" s="7"/>
      <c r="D537" s="71"/>
      <c r="E537" s="71"/>
      <c r="F537" s="71"/>
      <c r="G537" s="71"/>
      <c r="H537" s="50"/>
      <c r="N537" s="58"/>
      <c r="O537" s="58"/>
      <c r="X537" s="152"/>
      <c r="Z537" s="152"/>
    </row>
    <row r="538" spans="2:26" s="60" customFormat="1">
      <c r="B538" s="8"/>
      <c r="D538" s="71"/>
      <c r="E538" s="71"/>
      <c r="F538" s="71"/>
      <c r="G538" s="71"/>
      <c r="H538" s="50"/>
      <c r="N538" s="58"/>
      <c r="O538" s="58"/>
      <c r="X538" s="152"/>
      <c r="Z538" s="152"/>
    </row>
    <row r="539" spans="2:26" s="60" customFormat="1">
      <c r="B539" s="31"/>
      <c r="D539" s="71"/>
      <c r="E539" s="71"/>
      <c r="F539" s="71"/>
      <c r="G539" s="71"/>
      <c r="H539" s="50"/>
      <c r="N539" s="58"/>
      <c r="O539" s="58"/>
      <c r="X539" s="152"/>
      <c r="Z539" s="152"/>
    </row>
    <row r="540" spans="2:26" s="60" customFormat="1">
      <c r="B540" s="7"/>
      <c r="D540" s="71"/>
      <c r="E540" s="71"/>
      <c r="F540" s="71"/>
      <c r="G540" s="71"/>
      <c r="H540" s="50"/>
      <c r="M540" s="50"/>
      <c r="N540" s="58"/>
      <c r="O540" s="53"/>
      <c r="Q540" s="50"/>
      <c r="S540" s="50"/>
      <c r="V540" s="50"/>
      <c r="X540" s="152"/>
      <c r="Z540" s="152"/>
    </row>
    <row r="541" spans="2:26" s="60" customFormat="1">
      <c r="B541" s="70"/>
      <c r="D541" s="71"/>
      <c r="E541" s="71"/>
      <c r="F541" s="71"/>
      <c r="G541" s="71"/>
      <c r="H541" s="50"/>
      <c r="M541" s="50"/>
      <c r="N541" s="58"/>
      <c r="O541" s="53"/>
      <c r="Q541" s="50"/>
      <c r="S541" s="50"/>
      <c r="V541" s="50"/>
      <c r="X541" s="152"/>
      <c r="Z541" s="152"/>
    </row>
    <row r="542" spans="2:26" s="60" customFormat="1">
      <c r="B542" s="7"/>
      <c r="D542" s="71"/>
      <c r="E542" s="71"/>
      <c r="F542" s="71"/>
      <c r="G542" s="71"/>
      <c r="H542" s="50"/>
      <c r="M542" s="50"/>
      <c r="N542" s="58"/>
      <c r="O542" s="53"/>
      <c r="Q542" s="50"/>
      <c r="S542" s="50"/>
      <c r="V542" s="50"/>
      <c r="X542" s="152"/>
      <c r="Z542" s="152"/>
    </row>
    <row r="543" spans="2:26" s="60" customFormat="1">
      <c r="B543" s="70"/>
      <c r="D543" s="71"/>
      <c r="E543" s="71"/>
      <c r="F543" s="71"/>
      <c r="G543" s="71"/>
      <c r="H543" s="50"/>
      <c r="M543" s="52"/>
      <c r="N543" s="58"/>
      <c r="O543" s="53"/>
      <c r="Q543" s="53"/>
      <c r="S543" s="52"/>
      <c r="X543" s="152"/>
      <c r="Z543" s="152"/>
    </row>
    <row r="544" spans="2:26" s="60" customFormat="1">
      <c r="B544" s="70"/>
      <c r="D544" s="71"/>
      <c r="E544" s="71"/>
      <c r="F544" s="71"/>
      <c r="G544" s="71"/>
      <c r="H544" s="50"/>
      <c r="L544" s="77"/>
      <c r="M544" s="52"/>
      <c r="N544" s="58"/>
      <c r="O544" s="53"/>
      <c r="Q544" s="53"/>
      <c r="S544" s="52"/>
      <c r="X544" s="152"/>
      <c r="Z544" s="152"/>
    </row>
    <row r="545" spans="2:26" s="60" customFormat="1">
      <c r="B545" s="70"/>
      <c r="D545" s="71"/>
      <c r="E545" s="71"/>
      <c r="F545" s="71"/>
      <c r="G545" s="71"/>
      <c r="H545" s="50"/>
      <c r="N545" s="58"/>
      <c r="O545" s="58"/>
      <c r="X545" s="152"/>
      <c r="Z545" s="152"/>
    </row>
    <row r="546" spans="2:26" s="60" customFormat="1">
      <c r="B546" s="70"/>
      <c r="D546" s="71"/>
      <c r="E546" s="71"/>
      <c r="F546" s="71"/>
      <c r="G546" s="71"/>
      <c r="H546" s="50"/>
      <c r="N546" s="58"/>
      <c r="O546" s="58"/>
      <c r="X546" s="152"/>
      <c r="Z546" s="152"/>
    </row>
    <row r="547" spans="2:26" s="60" customFormat="1">
      <c r="B547" s="70"/>
      <c r="D547" s="71"/>
      <c r="E547" s="71"/>
      <c r="F547" s="71"/>
      <c r="G547" s="71"/>
      <c r="H547" s="50"/>
      <c r="N547" s="58"/>
      <c r="O547" s="58"/>
      <c r="X547" s="152"/>
      <c r="Z547" s="152"/>
    </row>
    <row r="548" spans="2:26" s="60" customFormat="1">
      <c r="B548" s="70"/>
      <c r="D548" s="71"/>
      <c r="E548" s="71"/>
      <c r="F548" s="71"/>
      <c r="G548" s="71"/>
      <c r="H548" s="50"/>
      <c r="N548" s="58"/>
      <c r="O548" s="58"/>
      <c r="X548" s="152"/>
      <c r="Z548" s="152"/>
    </row>
    <row r="549" spans="2:26" s="60" customFormat="1">
      <c r="B549" s="70"/>
      <c r="D549" s="71"/>
      <c r="E549" s="71"/>
      <c r="F549" s="71"/>
      <c r="G549" s="71"/>
      <c r="H549" s="50"/>
      <c r="N549" s="58"/>
      <c r="O549" s="58"/>
      <c r="X549" s="152"/>
      <c r="Z549" s="152"/>
    </row>
    <row r="550" spans="2:26" s="60" customFormat="1">
      <c r="B550" s="31"/>
      <c r="D550" s="71"/>
      <c r="E550" s="71"/>
      <c r="F550" s="71"/>
      <c r="G550" s="71"/>
      <c r="H550" s="50"/>
      <c r="N550" s="58"/>
      <c r="O550" s="58"/>
      <c r="X550" s="152"/>
      <c r="Z550" s="152"/>
    </row>
    <row r="551" spans="2:26" s="60" customFormat="1">
      <c r="B551" s="31"/>
      <c r="D551" s="71"/>
      <c r="E551" s="71"/>
      <c r="F551" s="71"/>
      <c r="G551" s="71"/>
      <c r="H551" s="50"/>
      <c r="N551" s="58"/>
      <c r="O551" s="58"/>
      <c r="X551" s="152"/>
      <c r="Z551" s="152"/>
    </row>
    <row r="552" spans="2:26" s="60" customFormat="1">
      <c r="B552" s="70"/>
      <c r="D552" s="71"/>
      <c r="E552" s="71"/>
      <c r="F552" s="71"/>
      <c r="G552" s="71"/>
      <c r="H552" s="50"/>
      <c r="M552" s="50"/>
      <c r="N552" s="58"/>
      <c r="O552" s="53"/>
      <c r="Q552" s="50"/>
      <c r="S552" s="50"/>
      <c r="V552" s="50"/>
      <c r="X552" s="152"/>
      <c r="Z552" s="152"/>
    </row>
    <row r="553" spans="2:26" s="60" customFormat="1">
      <c r="B553" s="7"/>
      <c r="D553" s="71"/>
      <c r="E553" s="71"/>
      <c r="F553" s="71"/>
      <c r="G553" s="71"/>
      <c r="H553" s="50"/>
      <c r="M553" s="50"/>
      <c r="N553" s="58"/>
      <c r="O553" s="53"/>
      <c r="Q553" s="50"/>
      <c r="S553" s="50"/>
      <c r="V553" s="50"/>
      <c r="X553" s="152"/>
      <c r="Z553" s="152"/>
    </row>
    <row r="554" spans="2:26" s="60" customFormat="1">
      <c r="B554" s="70"/>
      <c r="D554" s="71"/>
      <c r="E554" s="71"/>
      <c r="F554" s="71"/>
      <c r="G554" s="71"/>
      <c r="H554" s="50"/>
      <c r="M554" s="50"/>
      <c r="N554" s="58"/>
      <c r="O554" s="53"/>
      <c r="Q554" s="50"/>
      <c r="S554" s="50"/>
      <c r="V554" s="50"/>
      <c r="X554" s="152"/>
      <c r="Z554" s="152"/>
    </row>
    <row r="555" spans="2:26" s="60" customFormat="1">
      <c r="B555" s="70"/>
      <c r="D555" s="71"/>
      <c r="E555" s="71"/>
      <c r="F555" s="71"/>
      <c r="G555" s="71"/>
      <c r="H555" s="50"/>
      <c r="M555" s="52"/>
      <c r="N555" s="58"/>
      <c r="O555" s="53"/>
      <c r="Q555" s="53"/>
      <c r="S555" s="52"/>
      <c r="X555" s="152"/>
      <c r="Z555" s="152"/>
    </row>
    <row r="556" spans="2:26" s="60" customFormat="1">
      <c r="B556" s="70"/>
      <c r="D556" s="71"/>
      <c r="E556" s="71"/>
      <c r="F556" s="71"/>
      <c r="G556" s="71"/>
      <c r="H556" s="50"/>
      <c r="N556" s="58"/>
      <c r="O556" s="58"/>
      <c r="S556" s="52"/>
      <c r="X556" s="152"/>
      <c r="Z556" s="152"/>
    </row>
    <row r="557" spans="2:26" s="60" customFormat="1">
      <c r="B557" s="70"/>
      <c r="D557" s="71"/>
      <c r="E557" s="71"/>
      <c r="F557" s="71"/>
      <c r="G557" s="71"/>
      <c r="H557" s="50"/>
      <c r="N557" s="58"/>
      <c r="O557" s="58"/>
      <c r="R557" s="80"/>
      <c r="S557" s="52"/>
      <c r="X557" s="152"/>
      <c r="Z557" s="152"/>
    </row>
    <row r="558" spans="2:26" s="60" customFormat="1">
      <c r="B558" s="70"/>
      <c r="D558" s="71"/>
      <c r="E558" s="71"/>
      <c r="F558" s="71"/>
      <c r="G558" s="71"/>
      <c r="H558" s="50"/>
      <c r="N558" s="58"/>
      <c r="O558" s="58"/>
      <c r="R558" s="80"/>
      <c r="S558" s="52"/>
      <c r="X558" s="152"/>
      <c r="Z558" s="152"/>
    </row>
    <row r="559" spans="2:26" s="60" customFormat="1">
      <c r="B559" s="70"/>
      <c r="D559" s="71"/>
      <c r="E559" s="71"/>
      <c r="F559" s="71"/>
      <c r="G559" s="71"/>
      <c r="H559" s="50"/>
      <c r="N559" s="58"/>
      <c r="O559" s="58"/>
      <c r="R559" s="80"/>
      <c r="S559" s="52"/>
      <c r="X559" s="152"/>
      <c r="Z559" s="152"/>
    </row>
    <row r="560" spans="2:26" s="60" customFormat="1">
      <c r="B560" s="70"/>
      <c r="D560" s="71"/>
      <c r="E560" s="71"/>
      <c r="F560" s="71"/>
      <c r="G560" s="71"/>
      <c r="H560" s="50"/>
      <c r="N560" s="58"/>
      <c r="O560" s="58"/>
      <c r="R560" s="80"/>
      <c r="S560" s="52"/>
      <c r="X560" s="152"/>
      <c r="Z560" s="152"/>
    </row>
    <row r="561" spans="2:26" s="60" customFormat="1">
      <c r="B561" s="81"/>
      <c r="D561" s="71"/>
      <c r="E561" s="71"/>
      <c r="F561" s="71"/>
      <c r="G561" s="71"/>
      <c r="H561" s="50"/>
      <c r="N561" s="58"/>
      <c r="O561" s="58"/>
      <c r="R561" s="80"/>
      <c r="S561" s="52"/>
      <c r="X561" s="152"/>
      <c r="Z561" s="152"/>
    </row>
    <row r="562" spans="2:26" s="60" customFormat="1">
      <c r="B562" s="70"/>
      <c r="D562" s="71"/>
      <c r="E562" s="71"/>
      <c r="F562" s="71"/>
      <c r="G562" s="71"/>
      <c r="H562" s="50"/>
      <c r="N562" s="58"/>
      <c r="O562" s="58"/>
      <c r="R562" s="80"/>
      <c r="X562" s="152"/>
      <c r="Z562" s="152"/>
    </row>
    <row r="563" spans="2:26" s="60" customFormat="1">
      <c r="B563" s="70"/>
      <c r="D563" s="71"/>
      <c r="E563" s="71"/>
      <c r="F563" s="71"/>
      <c r="G563" s="71"/>
      <c r="H563" s="50"/>
      <c r="N563" s="58"/>
      <c r="O563" s="58"/>
      <c r="R563" s="80"/>
      <c r="X563" s="152"/>
      <c r="Z563" s="152"/>
    </row>
    <row r="564" spans="2:26" s="60" customFormat="1">
      <c r="B564" s="70"/>
      <c r="D564" s="71"/>
      <c r="E564" s="71"/>
      <c r="F564" s="71"/>
      <c r="G564" s="71"/>
      <c r="H564" s="50"/>
      <c r="N564" s="58"/>
      <c r="O564" s="58"/>
      <c r="R564" s="80"/>
      <c r="S564" s="52"/>
      <c r="X564" s="152"/>
      <c r="Z564" s="152"/>
    </row>
    <row r="565" spans="2:26" s="60" customFormat="1">
      <c r="B565" s="70"/>
      <c r="D565" s="71"/>
      <c r="E565" s="71"/>
      <c r="F565" s="71"/>
      <c r="G565" s="71"/>
      <c r="H565" s="50"/>
      <c r="N565" s="58"/>
      <c r="O565" s="58"/>
      <c r="R565" s="80"/>
      <c r="S565" s="52"/>
      <c r="X565" s="152"/>
      <c r="Z565" s="152"/>
    </row>
    <row r="566" spans="2:26" s="60" customFormat="1">
      <c r="B566" s="70"/>
      <c r="D566" s="71"/>
      <c r="E566" s="71"/>
      <c r="F566" s="71"/>
      <c r="G566" s="71"/>
      <c r="H566" s="50"/>
      <c r="N566" s="58"/>
      <c r="O566" s="58"/>
      <c r="R566" s="80"/>
      <c r="S566" s="52"/>
      <c r="X566" s="152"/>
      <c r="Z566" s="152"/>
    </row>
    <row r="567" spans="2:26" s="60" customFormat="1">
      <c r="B567" s="70"/>
      <c r="D567" s="71"/>
      <c r="E567" s="71"/>
      <c r="F567" s="71"/>
      <c r="G567" s="71"/>
      <c r="H567" s="50"/>
      <c r="N567" s="58"/>
      <c r="O567" s="58"/>
      <c r="R567" s="80"/>
      <c r="S567" s="52"/>
      <c r="X567" s="152"/>
      <c r="Z567" s="152"/>
    </row>
    <row r="568" spans="2:26" s="60" customFormat="1">
      <c r="B568" s="70"/>
      <c r="D568" s="71"/>
      <c r="E568" s="71"/>
      <c r="F568" s="71"/>
      <c r="G568" s="71"/>
      <c r="H568" s="50"/>
      <c r="N568" s="58"/>
      <c r="O568" s="58"/>
      <c r="R568" s="82"/>
      <c r="S568" s="52"/>
      <c r="X568" s="152"/>
      <c r="Z568" s="152"/>
    </row>
    <row r="569" spans="2:26" s="60" customFormat="1">
      <c r="B569" s="81"/>
      <c r="D569" s="71"/>
      <c r="E569" s="71"/>
      <c r="F569" s="71"/>
      <c r="G569" s="71"/>
      <c r="H569" s="50"/>
      <c r="N569" s="58"/>
      <c r="O569" s="58"/>
      <c r="R569" s="80"/>
      <c r="S569" s="52"/>
      <c r="X569" s="152"/>
      <c r="Z569" s="152"/>
    </row>
    <row r="570" spans="2:26" s="60" customFormat="1">
      <c r="B570" s="70"/>
      <c r="D570" s="71"/>
      <c r="E570" s="71"/>
      <c r="F570" s="71"/>
      <c r="G570" s="71"/>
      <c r="H570" s="50"/>
      <c r="N570" s="58"/>
      <c r="O570" s="58"/>
      <c r="R570" s="82"/>
      <c r="S570" s="52"/>
      <c r="X570" s="152"/>
      <c r="Z570" s="152"/>
    </row>
    <row r="571" spans="2:26" s="60" customFormat="1">
      <c r="B571" s="70"/>
      <c r="D571" s="71"/>
      <c r="E571" s="71"/>
      <c r="F571" s="71"/>
      <c r="G571" s="71"/>
      <c r="H571" s="50"/>
      <c r="N571" s="58"/>
      <c r="O571" s="58"/>
      <c r="R571" s="82"/>
      <c r="S571" s="52"/>
      <c r="X571" s="152"/>
      <c r="Z571" s="152"/>
    </row>
    <row r="572" spans="2:26" s="60" customFormat="1">
      <c r="B572" s="81"/>
      <c r="D572" s="71"/>
      <c r="E572" s="71"/>
      <c r="F572" s="71"/>
      <c r="G572" s="71"/>
      <c r="H572" s="50"/>
      <c r="N572" s="58"/>
      <c r="O572" s="58"/>
      <c r="R572" s="85"/>
      <c r="S572" s="52"/>
      <c r="X572" s="152"/>
      <c r="Z572" s="152"/>
    </row>
    <row r="573" spans="2:26" s="60" customFormat="1">
      <c r="B573" s="81"/>
      <c r="D573" s="71"/>
      <c r="E573" s="71"/>
      <c r="F573" s="71"/>
      <c r="G573" s="71"/>
      <c r="H573" s="50"/>
      <c r="N573" s="58"/>
      <c r="O573" s="58"/>
      <c r="R573" s="80"/>
      <c r="S573" s="52"/>
      <c r="X573" s="152"/>
      <c r="Z573" s="152"/>
    </row>
    <row r="574" spans="2:26" s="60" customFormat="1">
      <c r="B574" s="81"/>
      <c r="D574" s="71"/>
      <c r="E574" s="71"/>
      <c r="F574" s="71"/>
      <c r="G574" s="71"/>
      <c r="H574" s="50"/>
      <c r="N574" s="58"/>
      <c r="O574" s="58"/>
      <c r="R574" s="85"/>
      <c r="S574" s="52"/>
      <c r="X574" s="152"/>
      <c r="Z574" s="152"/>
    </row>
    <row r="575" spans="2:26" s="60" customFormat="1">
      <c r="B575" s="7"/>
      <c r="N575" s="58"/>
      <c r="O575" s="58"/>
      <c r="X575" s="152"/>
      <c r="Z575" s="152"/>
    </row>
    <row r="576" spans="2:26" s="60" customFormat="1">
      <c r="B576" s="70"/>
      <c r="D576" s="71"/>
      <c r="E576" s="71"/>
      <c r="F576" s="71"/>
      <c r="G576" s="71"/>
      <c r="H576" s="50"/>
      <c r="N576" s="58"/>
      <c r="O576" s="58"/>
      <c r="R576" s="80"/>
      <c r="S576" s="52"/>
      <c r="X576" s="152"/>
      <c r="Z576" s="152"/>
    </row>
    <row r="577" spans="2:26" s="60" customFormat="1">
      <c r="B577" s="70"/>
      <c r="D577" s="71"/>
      <c r="E577" s="71"/>
      <c r="F577" s="71"/>
      <c r="G577" s="71"/>
      <c r="H577" s="50"/>
      <c r="N577" s="58"/>
      <c r="O577" s="58"/>
      <c r="R577" s="80"/>
      <c r="S577" s="52"/>
      <c r="X577" s="152"/>
      <c r="Z577" s="152"/>
    </row>
    <row r="578" spans="2:26" s="60" customFormat="1">
      <c r="B578" s="7"/>
      <c r="D578" s="71"/>
      <c r="E578" s="71"/>
      <c r="F578" s="71"/>
      <c r="G578" s="71"/>
      <c r="H578" s="50"/>
      <c r="N578" s="58"/>
      <c r="O578" s="58"/>
      <c r="X578" s="152"/>
      <c r="Z578" s="152"/>
    </row>
    <row r="579" spans="2:26" s="60" customFormat="1">
      <c r="B579" s="70"/>
      <c r="D579" s="71"/>
      <c r="E579" s="71"/>
      <c r="F579" s="71"/>
      <c r="G579" s="71"/>
      <c r="H579" s="50"/>
      <c r="N579" s="58"/>
      <c r="O579" s="58"/>
      <c r="X579" s="152"/>
      <c r="Z579" s="152"/>
    </row>
    <row r="580" spans="2:26" s="60" customFormat="1">
      <c r="B580" s="7"/>
      <c r="D580" s="71"/>
      <c r="E580" s="71"/>
      <c r="F580" s="71"/>
      <c r="G580" s="71"/>
      <c r="H580" s="50"/>
      <c r="N580" s="58"/>
      <c r="O580" s="58"/>
      <c r="X580" s="152"/>
      <c r="Z580" s="152"/>
    </row>
    <row r="581" spans="2:26" s="60" customFormat="1">
      <c r="B581" s="7"/>
      <c r="D581" s="71"/>
      <c r="E581" s="71"/>
      <c r="F581" s="71"/>
      <c r="G581" s="71"/>
      <c r="H581" s="50"/>
      <c r="M581" s="50"/>
      <c r="N581" s="58"/>
      <c r="O581" s="53"/>
      <c r="Q581" s="50"/>
      <c r="S581" s="50"/>
      <c r="V581" s="50"/>
      <c r="X581" s="152"/>
      <c r="Z581" s="152"/>
    </row>
    <row r="582" spans="2:26" s="60" customFormat="1">
      <c r="B582" s="70"/>
      <c r="C582" s="7"/>
      <c r="D582" s="71"/>
      <c r="E582" s="71"/>
      <c r="F582" s="71"/>
      <c r="G582" s="71"/>
      <c r="H582" s="50"/>
      <c r="I582" s="84"/>
      <c r="M582" s="52"/>
      <c r="N582" s="58"/>
      <c r="O582" s="53"/>
      <c r="Q582" s="53"/>
      <c r="S582" s="52"/>
      <c r="X582" s="152"/>
      <c r="Z582" s="152"/>
    </row>
    <row r="583" spans="2:26" s="60" customFormat="1">
      <c r="B583" s="8"/>
      <c r="D583" s="71"/>
      <c r="E583" s="71"/>
      <c r="F583" s="71"/>
      <c r="G583" s="71"/>
      <c r="H583" s="50"/>
      <c r="N583" s="58"/>
      <c r="O583" s="58"/>
      <c r="X583" s="152"/>
      <c r="Z583" s="152"/>
    </row>
    <row r="584" spans="2:26" s="60" customFormat="1">
      <c r="B584" s="31"/>
      <c r="D584" s="71"/>
      <c r="E584" s="71"/>
      <c r="F584" s="71"/>
      <c r="G584" s="71"/>
      <c r="H584" s="50"/>
      <c r="N584" s="58"/>
      <c r="O584" s="58"/>
      <c r="X584" s="152"/>
      <c r="Z584" s="152"/>
    </row>
    <row r="585" spans="2:26" s="60" customFormat="1">
      <c r="B585" s="70"/>
      <c r="D585" s="71"/>
      <c r="E585" s="71"/>
      <c r="F585" s="71"/>
      <c r="G585" s="71"/>
      <c r="H585" s="50"/>
      <c r="I585" s="77"/>
      <c r="N585" s="58"/>
      <c r="O585" s="58"/>
      <c r="X585" s="152"/>
      <c r="Z585" s="152"/>
    </row>
    <row r="586" spans="2:26" s="60" customFormat="1">
      <c r="B586" s="70"/>
      <c r="D586" s="71"/>
      <c r="E586" s="71"/>
      <c r="F586" s="71"/>
      <c r="G586" s="71"/>
      <c r="H586" s="50"/>
      <c r="N586" s="58"/>
      <c r="O586" s="58"/>
      <c r="X586" s="152"/>
      <c r="Z586" s="152"/>
    </row>
    <row r="587" spans="2:26" s="60" customFormat="1">
      <c r="B587" s="7"/>
      <c r="D587" s="71"/>
      <c r="E587" s="71"/>
      <c r="F587" s="71"/>
      <c r="G587" s="71"/>
      <c r="H587" s="50"/>
      <c r="N587" s="58"/>
      <c r="O587" s="58"/>
      <c r="X587" s="152"/>
      <c r="Z587" s="152"/>
    </row>
    <row r="588" spans="2:26" s="60" customFormat="1">
      <c r="B588" s="7"/>
      <c r="D588" s="71"/>
      <c r="E588" s="71"/>
      <c r="F588" s="71"/>
      <c r="G588" s="71"/>
      <c r="H588" s="50"/>
      <c r="N588" s="58"/>
      <c r="O588" s="58"/>
      <c r="X588" s="152"/>
      <c r="Z588" s="152"/>
    </row>
    <row r="589" spans="2:26" s="60" customFormat="1">
      <c r="B589" s="70"/>
      <c r="D589" s="71"/>
      <c r="E589" s="71"/>
      <c r="F589" s="71"/>
      <c r="G589" s="71"/>
      <c r="H589" s="50"/>
      <c r="N589" s="58"/>
      <c r="O589" s="58"/>
      <c r="X589" s="152"/>
      <c r="Z589" s="152"/>
    </row>
    <row r="590" spans="2:26" s="60" customFormat="1">
      <c r="B590" s="70"/>
      <c r="D590" s="71"/>
      <c r="E590" s="71"/>
      <c r="F590" s="71"/>
      <c r="G590" s="71"/>
      <c r="H590" s="50"/>
      <c r="M590" s="50"/>
      <c r="N590" s="58"/>
      <c r="O590" s="53"/>
      <c r="Q590" s="50"/>
      <c r="S590" s="50"/>
      <c r="V590" s="50"/>
      <c r="X590" s="152"/>
      <c r="Z590" s="152"/>
    </row>
    <row r="591" spans="2:26" s="60" customFormat="1">
      <c r="B591" s="70"/>
      <c r="D591" s="71"/>
      <c r="E591" s="71"/>
      <c r="F591" s="71"/>
      <c r="G591" s="71"/>
      <c r="H591" s="50"/>
      <c r="M591" s="50"/>
      <c r="N591" s="58"/>
      <c r="O591" s="53"/>
      <c r="Q591" s="50"/>
      <c r="S591" s="50"/>
      <c r="V591" s="50"/>
      <c r="X591" s="152"/>
      <c r="Z591" s="152"/>
    </row>
    <row r="592" spans="2:26" s="60" customFormat="1">
      <c r="B592" s="70"/>
      <c r="D592" s="71"/>
      <c r="E592" s="71"/>
      <c r="F592" s="71"/>
      <c r="G592" s="71"/>
      <c r="H592" s="50"/>
      <c r="I592" s="77"/>
      <c r="J592" s="77"/>
      <c r="M592" s="50"/>
      <c r="N592" s="58"/>
      <c r="O592" s="53"/>
      <c r="Q592" s="50"/>
      <c r="S592" s="50"/>
      <c r="V592" s="50"/>
      <c r="X592" s="152"/>
      <c r="Z592" s="152"/>
    </row>
    <row r="593" spans="2:26" s="60" customFormat="1">
      <c r="B593" s="7"/>
      <c r="D593" s="71"/>
      <c r="E593" s="71"/>
      <c r="F593" s="71"/>
      <c r="G593" s="71"/>
      <c r="H593" s="50"/>
      <c r="M593" s="52"/>
      <c r="N593" s="58"/>
      <c r="O593" s="53"/>
      <c r="Q593" s="53"/>
      <c r="S593" s="52"/>
      <c r="X593" s="152"/>
      <c r="Z593" s="152"/>
    </row>
    <row r="594" spans="2:26" s="60" customFormat="1">
      <c r="B594" s="70"/>
      <c r="D594" s="71"/>
      <c r="E594" s="71"/>
      <c r="F594" s="71"/>
      <c r="G594" s="71"/>
      <c r="H594" s="50"/>
      <c r="N594" s="58"/>
      <c r="O594" s="58"/>
      <c r="S594" s="52"/>
      <c r="X594" s="152"/>
      <c r="Z594" s="152"/>
    </row>
    <row r="595" spans="2:26" s="60" customFormat="1">
      <c r="B595" s="7"/>
      <c r="D595" s="71"/>
      <c r="E595" s="71"/>
      <c r="F595" s="71"/>
      <c r="G595" s="71"/>
      <c r="H595" s="50"/>
      <c r="N595" s="58"/>
      <c r="O595" s="58"/>
      <c r="S595" s="52"/>
      <c r="X595" s="152"/>
      <c r="Z595" s="152"/>
    </row>
    <row r="596" spans="2:26" s="60" customFormat="1">
      <c r="B596" s="70"/>
      <c r="D596" s="71"/>
      <c r="E596" s="71"/>
      <c r="F596" s="71"/>
      <c r="G596" s="71"/>
      <c r="H596" s="50"/>
      <c r="N596" s="58"/>
      <c r="O596" s="58"/>
      <c r="S596" s="52"/>
      <c r="X596" s="152"/>
      <c r="Z596" s="152"/>
    </row>
    <row r="597" spans="2:26" s="60" customFormat="1">
      <c r="B597" s="7"/>
      <c r="D597" s="71"/>
      <c r="E597" s="71"/>
      <c r="F597" s="71"/>
      <c r="G597" s="71"/>
      <c r="H597" s="50"/>
      <c r="N597" s="58"/>
      <c r="O597" s="58"/>
      <c r="S597" s="52"/>
      <c r="X597" s="152"/>
      <c r="Z597" s="152"/>
    </row>
    <row r="598" spans="2:26" s="60" customFormat="1">
      <c r="B598" s="7"/>
      <c r="D598" s="71"/>
      <c r="E598" s="71"/>
      <c r="F598" s="71"/>
      <c r="G598" s="71"/>
      <c r="H598" s="50"/>
      <c r="N598" s="58"/>
      <c r="O598" s="58"/>
      <c r="S598" s="52"/>
      <c r="X598" s="152"/>
      <c r="Z598" s="152"/>
    </row>
    <row r="599" spans="2:26" s="60" customFormat="1">
      <c r="B599" s="70"/>
      <c r="D599" s="71"/>
      <c r="E599" s="71"/>
      <c r="F599" s="71"/>
      <c r="G599" s="71"/>
      <c r="H599" s="50"/>
      <c r="N599" s="58"/>
      <c r="O599" s="58"/>
      <c r="Q599" s="53"/>
      <c r="S599" s="52"/>
      <c r="X599" s="152"/>
      <c r="Z599" s="152"/>
    </row>
    <row r="600" spans="2:26" s="60" customFormat="1">
      <c r="B600" s="7"/>
      <c r="D600" s="71"/>
      <c r="E600" s="71"/>
      <c r="F600" s="71"/>
      <c r="G600" s="71"/>
      <c r="H600" s="50"/>
      <c r="N600" s="58"/>
      <c r="O600" s="58"/>
      <c r="Q600" s="53"/>
      <c r="S600" s="52"/>
      <c r="X600" s="152"/>
      <c r="Z600" s="152"/>
    </row>
    <row r="601" spans="2:26" s="60" customFormat="1">
      <c r="B601" s="70"/>
      <c r="D601" s="71"/>
      <c r="E601" s="71"/>
      <c r="F601" s="71"/>
      <c r="G601" s="71"/>
      <c r="H601" s="50"/>
      <c r="N601" s="58"/>
      <c r="O601" s="58"/>
      <c r="Q601" s="53"/>
      <c r="S601" s="52"/>
      <c r="X601" s="152"/>
      <c r="Z601" s="152"/>
    </row>
    <row r="602" spans="2:26" s="60" customFormat="1">
      <c r="B602" s="70"/>
      <c r="D602" s="71"/>
      <c r="E602" s="71"/>
      <c r="F602" s="71"/>
      <c r="G602" s="71"/>
      <c r="H602" s="50"/>
      <c r="N602" s="58"/>
      <c r="O602" s="58"/>
      <c r="Q602" s="53"/>
      <c r="S602" s="52"/>
      <c r="X602" s="152"/>
      <c r="Z602" s="152"/>
    </row>
    <row r="603" spans="2:26" s="60" customFormat="1">
      <c r="B603" s="7"/>
      <c r="D603" s="71"/>
      <c r="E603" s="71"/>
      <c r="F603" s="71"/>
      <c r="G603" s="71"/>
      <c r="H603" s="50"/>
      <c r="M603" s="50"/>
      <c r="N603" s="58"/>
      <c r="O603" s="53"/>
      <c r="Q603" s="50"/>
      <c r="S603" s="50"/>
      <c r="V603" s="50"/>
      <c r="X603" s="152"/>
      <c r="Z603" s="152"/>
    </row>
    <row r="604" spans="2:26" s="60" customFormat="1">
      <c r="B604" s="70"/>
      <c r="D604" s="71"/>
      <c r="E604" s="71"/>
      <c r="F604" s="71"/>
      <c r="G604" s="71"/>
      <c r="H604" s="50"/>
      <c r="M604" s="50"/>
      <c r="N604" s="58"/>
      <c r="O604" s="53"/>
      <c r="Q604" s="50"/>
      <c r="S604" s="50"/>
      <c r="V604" s="50"/>
      <c r="X604" s="152"/>
      <c r="Z604" s="152"/>
    </row>
    <row r="605" spans="2:26" s="60" customFormat="1">
      <c r="B605" s="7"/>
      <c r="D605" s="71"/>
      <c r="E605" s="71"/>
      <c r="F605" s="71"/>
      <c r="G605" s="71"/>
      <c r="H605" s="50"/>
      <c r="M605" s="52"/>
      <c r="N605" s="58"/>
      <c r="O605" s="53"/>
      <c r="Q605" s="53"/>
      <c r="S605" s="52"/>
      <c r="X605" s="152"/>
      <c r="Z605" s="152"/>
    </row>
    <row r="606" spans="2:26" s="60" customFormat="1">
      <c r="B606" s="7"/>
      <c r="D606" s="71"/>
      <c r="E606" s="71"/>
      <c r="F606" s="71"/>
      <c r="G606" s="71"/>
      <c r="H606" s="50"/>
      <c r="N606" s="58"/>
      <c r="O606" s="53"/>
      <c r="Q606" s="53"/>
      <c r="S606" s="53"/>
      <c r="X606" s="152"/>
      <c r="Z606" s="152"/>
    </row>
    <row r="607" spans="2:26" s="60" customFormat="1">
      <c r="B607" s="70"/>
      <c r="D607" s="71"/>
      <c r="E607" s="71"/>
      <c r="F607" s="71"/>
      <c r="G607" s="71"/>
      <c r="H607" s="50"/>
      <c r="N607" s="58"/>
      <c r="O607" s="53"/>
      <c r="Q607" s="53"/>
      <c r="S607" s="52"/>
      <c r="X607" s="152"/>
      <c r="Z607" s="152"/>
    </row>
    <row r="608" spans="2:26" s="60" customFormat="1">
      <c r="B608" s="70"/>
      <c r="D608" s="71"/>
      <c r="E608" s="71"/>
      <c r="F608" s="71"/>
      <c r="G608" s="71"/>
      <c r="H608" s="50"/>
      <c r="N608" s="58"/>
      <c r="O608" s="53"/>
      <c r="Q608" s="53"/>
      <c r="S608" s="52"/>
      <c r="X608" s="152"/>
      <c r="Z608" s="152"/>
    </row>
    <row r="609" spans="2:26" s="60" customFormat="1">
      <c r="B609" s="70"/>
      <c r="D609" s="71"/>
      <c r="E609" s="71"/>
      <c r="F609" s="71"/>
      <c r="G609" s="71"/>
      <c r="H609" s="50"/>
      <c r="N609" s="58"/>
      <c r="O609" s="53"/>
      <c r="Q609" s="53"/>
      <c r="S609" s="52"/>
      <c r="X609" s="152"/>
      <c r="Z609" s="152"/>
    </row>
    <row r="610" spans="2:26" s="60" customFormat="1">
      <c r="B610" s="6"/>
      <c r="C610" s="68"/>
      <c r="D610" s="87"/>
      <c r="E610" s="87"/>
      <c r="F610" s="87"/>
      <c r="G610" s="87"/>
      <c r="H610" s="86"/>
      <c r="I610" s="83"/>
      <c r="M610" s="86"/>
      <c r="N610" s="58"/>
      <c r="O610" s="86"/>
      <c r="Q610" s="86"/>
      <c r="S610" s="86"/>
      <c r="V610" s="86"/>
      <c r="X610" s="152"/>
      <c r="Z610" s="152"/>
    </row>
    <row r="611" spans="2:26" s="60" customFormat="1">
      <c r="B611" s="7"/>
      <c r="D611" s="71"/>
      <c r="E611" s="71"/>
      <c r="F611" s="71"/>
      <c r="G611" s="71"/>
      <c r="H611" s="50"/>
      <c r="M611" s="50"/>
      <c r="N611" s="58"/>
      <c r="O611" s="53"/>
      <c r="Q611" s="50"/>
      <c r="S611" s="50"/>
      <c r="V611" s="50"/>
      <c r="X611" s="152"/>
      <c r="Z611" s="152"/>
    </row>
    <row r="612" spans="2:26" s="60" customFormat="1">
      <c r="B612" s="70"/>
      <c r="D612" s="71"/>
      <c r="E612" s="71"/>
      <c r="F612" s="71"/>
      <c r="G612" s="71"/>
      <c r="H612" s="50"/>
      <c r="M612" s="50"/>
      <c r="N612" s="58"/>
      <c r="O612" s="53"/>
      <c r="Q612" s="50"/>
      <c r="S612" s="50"/>
      <c r="V612" s="50"/>
      <c r="X612" s="152"/>
      <c r="Z612" s="152"/>
    </row>
    <row r="613" spans="2:26" s="60" customFormat="1">
      <c r="B613" s="70"/>
      <c r="D613" s="71"/>
      <c r="E613" s="71"/>
      <c r="F613" s="71"/>
      <c r="G613" s="71"/>
      <c r="H613" s="50"/>
      <c r="M613" s="52"/>
      <c r="N613" s="58"/>
      <c r="O613" s="53"/>
      <c r="Q613" s="53"/>
      <c r="S613" s="52"/>
      <c r="X613" s="152"/>
      <c r="Z613" s="152"/>
    </row>
    <row r="614" spans="2:26" s="60" customFormat="1">
      <c r="B614" s="7"/>
      <c r="D614" s="71"/>
      <c r="E614" s="71"/>
      <c r="F614" s="71"/>
      <c r="G614" s="71"/>
      <c r="H614" s="50"/>
      <c r="N614" s="58"/>
      <c r="O614" s="53"/>
      <c r="Q614" s="53"/>
      <c r="S614" s="53"/>
      <c r="X614" s="152"/>
      <c r="Z614" s="152"/>
    </row>
    <row r="615" spans="2:26" s="60" customFormat="1">
      <c r="B615" s="70"/>
      <c r="D615" s="71"/>
      <c r="E615" s="71"/>
      <c r="F615" s="71"/>
      <c r="G615" s="71"/>
      <c r="H615" s="50"/>
      <c r="N615" s="58"/>
      <c r="O615" s="53"/>
      <c r="Q615" s="53"/>
      <c r="S615" s="53"/>
      <c r="X615" s="152"/>
      <c r="Z615" s="152"/>
    </row>
    <row r="616" spans="2:26" s="60" customFormat="1">
      <c r="B616" s="70"/>
      <c r="D616" s="71"/>
      <c r="E616" s="71"/>
      <c r="F616" s="71"/>
      <c r="G616" s="71"/>
      <c r="H616" s="50"/>
      <c r="N616" s="58"/>
      <c r="O616" s="53"/>
      <c r="Q616" s="53"/>
      <c r="S616" s="53"/>
      <c r="X616" s="152"/>
      <c r="Z616" s="152"/>
    </row>
    <row r="617" spans="2:26" s="60" customFormat="1">
      <c r="B617" s="7"/>
      <c r="D617" s="71"/>
      <c r="E617" s="71"/>
      <c r="F617" s="71"/>
      <c r="G617" s="71"/>
      <c r="H617" s="50"/>
      <c r="N617" s="58"/>
      <c r="O617" s="58"/>
      <c r="X617" s="152"/>
      <c r="Z617" s="152"/>
    </row>
    <row r="618" spans="2:26" s="60" customFormat="1">
      <c r="B618" s="7"/>
      <c r="D618" s="71"/>
      <c r="E618" s="71"/>
      <c r="F618" s="71"/>
      <c r="G618" s="71"/>
      <c r="H618" s="50"/>
      <c r="N618" s="58"/>
      <c r="O618" s="58"/>
      <c r="X618" s="152"/>
      <c r="Z618" s="152"/>
    </row>
    <row r="619" spans="2:26" s="60" customFormat="1">
      <c r="B619" s="7"/>
      <c r="D619" s="71"/>
      <c r="E619" s="71"/>
      <c r="F619" s="71"/>
      <c r="G619" s="71"/>
      <c r="H619" s="50"/>
      <c r="N619" s="58"/>
      <c r="O619" s="53"/>
      <c r="Q619" s="53"/>
      <c r="S619" s="52"/>
      <c r="X619" s="152"/>
      <c r="Z619" s="152"/>
    </row>
    <row r="620" spans="2:26" s="60" customFormat="1">
      <c r="B620" s="6"/>
      <c r="C620" s="68"/>
      <c r="D620" s="87"/>
      <c r="E620" s="87"/>
      <c r="F620" s="87"/>
      <c r="G620" s="87"/>
      <c r="H620" s="86"/>
      <c r="M620" s="86"/>
      <c r="N620" s="58"/>
      <c r="O620" s="86"/>
      <c r="Q620" s="86"/>
      <c r="S620" s="86"/>
      <c r="V620" s="86"/>
      <c r="X620" s="152"/>
      <c r="Z620" s="152"/>
    </row>
    <row r="621" spans="2:26" s="60" customFormat="1">
      <c r="B621" s="7"/>
      <c r="D621" s="71"/>
      <c r="E621" s="71"/>
      <c r="F621" s="71"/>
      <c r="G621" s="71"/>
      <c r="H621" s="50"/>
      <c r="M621" s="50"/>
      <c r="N621" s="58"/>
      <c r="O621" s="53"/>
      <c r="Q621" s="50"/>
      <c r="S621" s="50"/>
      <c r="V621" s="50"/>
      <c r="X621" s="152"/>
      <c r="Z621" s="152"/>
    </row>
    <row r="622" spans="2:26" s="60" customFormat="1">
      <c r="B622" s="7"/>
      <c r="D622" s="71"/>
      <c r="E622" s="71"/>
      <c r="F622" s="71"/>
      <c r="G622" s="71"/>
      <c r="H622" s="50"/>
      <c r="M622" s="50"/>
      <c r="N622" s="58"/>
      <c r="O622" s="53"/>
      <c r="Q622" s="50"/>
      <c r="S622" s="50"/>
      <c r="V622" s="50"/>
      <c r="X622" s="152"/>
      <c r="Z622" s="152"/>
    </row>
    <row r="623" spans="2:26" s="60" customFormat="1">
      <c r="B623" s="70"/>
      <c r="D623" s="71"/>
      <c r="E623" s="71"/>
      <c r="F623" s="71"/>
      <c r="G623" s="71"/>
      <c r="H623" s="50"/>
      <c r="M623" s="50"/>
      <c r="N623" s="58"/>
      <c r="O623" s="53"/>
      <c r="Q623" s="50"/>
      <c r="S623" s="50"/>
      <c r="V623" s="50"/>
      <c r="X623" s="152"/>
      <c r="Z623" s="152"/>
    </row>
    <row r="624" spans="2:26" s="60" customFormat="1">
      <c r="B624" s="7"/>
      <c r="D624" s="71"/>
      <c r="E624" s="71"/>
      <c r="F624" s="71"/>
      <c r="G624" s="71"/>
      <c r="H624" s="50"/>
      <c r="M624" s="52"/>
      <c r="N624" s="58"/>
      <c r="O624" s="53"/>
      <c r="Q624" s="53"/>
      <c r="S624" s="52"/>
      <c r="X624" s="152"/>
      <c r="Z624" s="152"/>
    </row>
    <row r="625" spans="2:26" s="60" customFormat="1">
      <c r="B625" s="99"/>
      <c r="C625" s="84"/>
      <c r="D625" s="96"/>
      <c r="E625" s="96"/>
      <c r="F625" s="96"/>
      <c r="G625" s="96"/>
      <c r="H625" s="97"/>
      <c r="I625" s="84"/>
      <c r="J625" s="84"/>
      <c r="N625" s="58"/>
      <c r="O625" s="58"/>
      <c r="X625" s="152"/>
      <c r="Z625" s="152"/>
    </row>
    <row r="626" spans="2:26" s="60" customFormat="1">
      <c r="B626" s="99"/>
      <c r="C626" s="84"/>
      <c r="D626" s="96"/>
      <c r="E626" s="96"/>
      <c r="F626" s="96"/>
      <c r="G626" s="96"/>
      <c r="H626" s="97"/>
      <c r="I626" s="84"/>
      <c r="J626" s="84"/>
      <c r="N626" s="58"/>
      <c r="O626" s="58"/>
      <c r="X626" s="152"/>
      <c r="Z626" s="152"/>
    </row>
    <row r="627" spans="2:26" s="60" customFormat="1">
      <c r="B627" s="100"/>
      <c r="C627" s="84"/>
      <c r="D627" s="96"/>
      <c r="E627" s="96"/>
      <c r="F627" s="96"/>
      <c r="G627" s="96"/>
      <c r="H627" s="97"/>
      <c r="I627" s="84"/>
      <c r="J627" s="84"/>
      <c r="N627" s="58"/>
      <c r="O627" s="58"/>
      <c r="X627" s="152"/>
      <c r="Z627" s="152"/>
    </row>
    <row r="628" spans="2:26" s="60" customFormat="1">
      <c r="B628" s="6"/>
      <c r="C628" s="68"/>
      <c r="D628" s="87"/>
      <c r="E628" s="87"/>
      <c r="F628" s="87"/>
      <c r="G628" s="87"/>
      <c r="H628" s="86"/>
      <c r="I628" s="83"/>
      <c r="M628" s="86"/>
      <c r="N628" s="58"/>
      <c r="O628" s="86"/>
      <c r="Q628" s="86"/>
      <c r="S628" s="86"/>
      <c r="V628" s="86"/>
      <c r="X628" s="152"/>
      <c r="Z628" s="152"/>
    </row>
    <row r="629" spans="2:26" s="60" customFormat="1">
      <c r="B629" s="7"/>
      <c r="D629" s="71"/>
      <c r="E629" s="71"/>
      <c r="F629" s="71"/>
      <c r="G629" s="71"/>
      <c r="H629" s="50"/>
      <c r="M629" s="50"/>
      <c r="N629" s="58"/>
      <c r="O629" s="53"/>
      <c r="Q629" s="50"/>
      <c r="S629" s="50"/>
      <c r="V629" s="50"/>
      <c r="X629" s="152"/>
      <c r="Z629" s="152"/>
    </row>
    <row r="630" spans="2:26" s="60" customFormat="1">
      <c r="B630" s="70"/>
      <c r="D630" s="71"/>
      <c r="E630" s="71"/>
      <c r="F630" s="71"/>
      <c r="G630" s="71"/>
      <c r="H630" s="50"/>
      <c r="M630" s="50"/>
      <c r="N630" s="58"/>
      <c r="O630" s="53"/>
      <c r="Q630" s="50"/>
      <c r="S630" s="50"/>
      <c r="V630" s="50"/>
      <c r="X630" s="152"/>
      <c r="Z630" s="152"/>
    </row>
    <row r="631" spans="2:26" s="60" customFormat="1">
      <c r="B631" s="70"/>
      <c r="D631" s="71"/>
      <c r="E631" s="71"/>
      <c r="F631" s="71"/>
      <c r="G631" s="71"/>
      <c r="H631" s="50"/>
      <c r="M631" s="50"/>
      <c r="N631" s="58"/>
      <c r="O631" s="53"/>
      <c r="Q631" s="50"/>
      <c r="S631" s="50"/>
      <c r="V631" s="50"/>
      <c r="X631" s="152"/>
      <c r="Z631" s="152"/>
    </row>
    <row r="632" spans="2:26" s="60" customFormat="1">
      <c r="B632" s="7"/>
      <c r="D632" s="71"/>
      <c r="E632" s="71"/>
      <c r="F632" s="71"/>
      <c r="G632" s="71"/>
      <c r="H632" s="50"/>
      <c r="M632" s="52"/>
      <c r="N632" s="58"/>
      <c r="O632" s="53"/>
      <c r="Q632" s="53"/>
      <c r="S632" s="52"/>
      <c r="X632" s="152"/>
      <c r="Z632" s="152"/>
    </row>
    <row r="633" spans="2:26" s="60" customFormat="1">
      <c r="B633" s="70"/>
      <c r="D633" s="71"/>
      <c r="E633" s="71"/>
      <c r="F633" s="71"/>
      <c r="G633" s="71"/>
      <c r="H633" s="50"/>
      <c r="M633" s="50"/>
      <c r="N633" s="58"/>
      <c r="O633" s="53"/>
      <c r="Q633" s="50"/>
      <c r="S633" s="50"/>
      <c r="V633" s="50"/>
      <c r="X633" s="152"/>
      <c r="Z633" s="152"/>
    </row>
    <row r="634" spans="2:26" s="60" customFormat="1">
      <c r="B634" s="7"/>
      <c r="D634" s="71"/>
      <c r="E634" s="71"/>
      <c r="F634" s="71"/>
      <c r="G634" s="71"/>
      <c r="H634" s="50"/>
      <c r="M634" s="52"/>
      <c r="N634" s="58"/>
      <c r="O634" s="53"/>
      <c r="P634" s="76"/>
      <c r="Q634" s="53"/>
      <c r="S634" s="52"/>
      <c r="X634" s="152"/>
      <c r="Z634" s="152"/>
    </row>
    <row r="635" spans="2:26" s="60" customFormat="1">
      <c r="B635" s="70"/>
      <c r="D635" s="71"/>
      <c r="E635" s="71"/>
      <c r="F635" s="71"/>
      <c r="G635" s="71"/>
      <c r="H635" s="50"/>
      <c r="M635" s="50"/>
      <c r="N635" s="58"/>
      <c r="O635" s="53"/>
      <c r="Q635" s="50"/>
      <c r="S635" s="50"/>
      <c r="V635" s="50"/>
      <c r="X635" s="152"/>
      <c r="Z635" s="152"/>
    </row>
    <row r="636" spans="2:26" s="60" customFormat="1">
      <c r="B636" s="7"/>
      <c r="D636" s="71"/>
      <c r="E636" s="71"/>
      <c r="F636" s="71"/>
      <c r="G636" s="71"/>
      <c r="H636" s="50"/>
      <c r="M636" s="52"/>
      <c r="N636" s="58"/>
      <c r="O636" s="53"/>
      <c r="Q636" s="53"/>
      <c r="S636" s="52"/>
      <c r="X636" s="152"/>
      <c r="Z636" s="152"/>
    </row>
    <row r="637" spans="2:26" s="60" customFormat="1">
      <c r="B637" s="70"/>
      <c r="D637" s="71"/>
      <c r="E637" s="71"/>
      <c r="F637" s="71"/>
      <c r="G637" s="71"/>
      <c r="H637" s="50"/>
      <c r="N637" s="58"/>
      <c r="O637" s="53"/>
      <c r="Q637" s="53"/>
      <c r="S637" s="53"/>
      <c r="X637" s="152"/>
      <c r="Z637" s="152"/>
    </row>
    <row r="638" spans="2:26" s="60" customFormat="1">
      <c r="B638" s="70"/>
      <c r="D638" s="71"/>
      <c r="E638" s="71"/>
      <c r="F638" s="71"/>
      <c r="G638" s="71"/>
      <c r="H638" s="50"/>
      <c r="N638" s="58"/>
      <c r="O638" s="53"/>
      <c r="Q638" s="53"/>
      <c r="S638" s="53"/>
      <c r="X638" s="152"/>
      <c r="Z638" s="152"/>
    </row>
    <row r="639" spans="2:26" s="60" customFormat="1">
      <c r="B639" s="7"/>
      <c r="D639" s="71"/>
      <c r="E639" s="71"/>
      <c r="F639" s="71"/>
      <c r="G639" s="71"/>
      <c r="H639" s="50"/>
      <c r="N639" s="58"/>
      <c r="O639" s="53"/>
      <c r="Q639" s="53"/>
      <c r="S639" s="52"/>
      <c r="X639" s="152"/>
      <c r="Z639" s="152"/>
    </row>
    <row r="640" spans="2:26" s="60" customFormat="1">
      <c r="B640" s="70"/>
      <c r="D640" s="71"/>
      <c r="E640" s="71"/>
      <c r="F640" s="71"/>
      <c r="G640" s="71"/>
      <c r="H640" s="50"/>
      <c r="N640" s="58"/>
      <c r="O640" s="58"/>
      <c r="X640" s="152"/>
      <c r="Z640" s="152"/>
    </row>
    <row r="641" spans="2:26" s="60" customFormat="1">
      <c r="B641" s="70"/>
      <c r="D641" s="71"/>
      <c r="E641" s="71"/>
      <c r="F641" s="71"/>
      <c r="G641" s="71"/>
      <c r="H641" s="50"/>
      <c r="N641" s="58"/>
      <c r="O641" s="58"/>
      <c r="X641" s="152"/>
      <c r="Z641" s="152"/>
    </row>
    <row r="642" spans="2:26" s="60" customFormat="1">
      <c r="B642" s="70"/>
      <c r="D642" s="71"/>
      <c r="E642" s="71"/>
      <c r="F642" s="71"/>
      <c r="G642" s="71"/>
      <c r="H642" s="50"/>
      <c r="N642" s="58"/>
      <c r="O642" s="58"/>
      <c r="S642" s="52"/>
      <c r="X642" s="152"/>
      <c r="Z642" s="152"/>
    </row>
    <row r="643" spans="2:26" s="60" customFormat="1">
      <c r="B643" s="70"/>
      <c r="D643" s="71"/>
      <c r="E643" s="71"/>
      <c r="F643" s="71"/>
      <c r="G643" s="71"/>
      <c r="H643" s="50"/>
      <c r="N643" s="58"/>
      <c r="O643" s="58"/>
      <c r="S643" s="52"/>
      <c r="X643" s="152"/>
      <c r="Z643" s="152"/>
    </row>
    <row r="644" spans="2:26" s="60" customFormat="1">
      <c r="B644" s="70"/>
      <c r="D644" s="71"/>
      <c r="E644" s="71"/>
      <c r="F644" s="71"/>
      <c r="G644" s="71"/>
      <c r="H644" s="50"/>
      <c r="M644" s="50"/>
      <c r="N644" s="58"/>
      <c r="O644" s="53"/>
      <c r="Q644" s="50"/>
      <c r="S644" s="50"/>
      <c r="V644" s="50"/>
      <c r="X644" s="152"/>
      <c r="Z644" s="152"/>
    </row>
    <row r="645" spans="2:26" s="60" customFormat="1">
      <c r="B645" s="70"/>
      <c r="D645" s="71"/>
      <c r="E645" s="71"/>
      <c r="F645" s="71"/>
      <c r="G645" s="71"/>
      <c r="H645" s="50"/>
      <c r="M645" s="50"/>
      <c r="N645" s="58"/>
      <c r="O645" s="53"/>
      <c r="Q645" s="50"/>
      <c r="S645" s="50"/>
      <c r="V645" s="50"/>
      <c r="X645" s="152"/>
      <c r="Z645" s="152"/>
    </row>
    <row r="646" spans="2:26" s="60" customFormat="1">
      <c r="B646" s="70"/>
      <c r="D646" s="71"/>
      <c r="E646" s="71"/>
      <c r="F646" s="71"/>
      <c r="G646" s="71"/>
      <c r="H646" s="50"/>
      <c r="M646" s="50"/>
      <c r="N646" s="58"/>
      <c r="O646" s="53"/>
      <c r="Q646" s="50"/>
      <c r="S646" s="50"/>
      <c r="V646" s="50"/>
      <c r="X646" s="152"/>
      <c r="Z646" s="152"/>
    </row>
    <row r="647" spans="2:26" s="60" customFormat="1">
      <c r="B647" s="70"/>
      <c r="D647" s="71"/>
      <c r="E647" s="71"/>
      <c r="F647" s="71"/>
      <c r="G647" s="71"/>
      <c r="H647" s="50"/>
      <c r="M647" s="52"/>
      <c r="N647" s="58"/>
      <c r="O647" s="53"/>
      <c r="Q647" s="53"/>
      <c r="S647" s="52"/>
      <c r="X647" s="152"/>
      <c r="Z647" s="152"/>
    </row>
    <row r="648" spans="2:26" s="60" customFormat="1">
      <c r="B648" s="7"/>
      <c r="D648" s="71"/>
      <c r="E648" s="71"/>
      <c r="F648" s="71"/>
      <c r="G648" s="71"/>
      <c r="H648" s="50"/>
      <c r="M648" s="50"/>
      <c r="N648" s="58"/>
      <c r="O648" s="53"/>
      <c r="Q648" s="50"/>
      <c r="S648" s="50"/>
      <c r="V648" s="50"/>
      <c r="X648" s="152"/>
      <c r="Z648" s="152"/>
    </row>
    <row r="649" spans="2:26" s="60" customFormat="1">
      <c r="B649" s="70"/>
      <c r="D649" s="71"/>
      <c r="E649" s="71"/>
      <c r="F649" s="71"/>
      <c r="G649" s="71"/>
      <c r="H649" s="50"/>
      <c r="M649" s="50"/>
      <c r="N649" s="58"/>
      <c r="O649" s="53"/>
      <c r="Q649" s="50"/>
      <c r="S649" s="50"/>
      <c r="V649" s="50"/>
      <c r="X649" s="152"/>
      <c r="Z649" s="152"/>
    </row>
    <row r="650" spans="2:26" s="60" customFormat="1">
      <c r="B650" s="7"/>
      <c r="D650" s="71"/>
      <c r="E650" s="71"/>
      <c r="F650" s="71"/>
      <c r="G650" s="71"/>
      <c r="H650" s="50"/>
      <c r="M650" s="50"/>
      <c r="N650" s="58"/>
      <c r="O650" s="53"/>
      <c r="Q650" s="50"/>
      <c r="S650" s="50"/>
      <c r="V650" s="50"/>
      <c r="X650" s="152"/>
      <c r="Z650" s="152"/>
    </row>
    <row r="651" spans="2:26" s="60" customFormat="1">
      <c r="B651" s="70"/>
      <c r="D651" s="71"/>
      <c r="E651" s="71"/>
      <c r="F651" s="71"/>
      <c r="G651" s="71"/>
      <c r="H651" s="50"/>
      <c r="M651" s="52"/>
      <c r="N651" s="58"/>
      <c r="O651" s="53"/>
      <c r="Q651" s="53"/>
      <c r="S651" s="52"/>
      <c r="X651" s="152"/>
      <c r="Z651" s="152"/>
    </row>
    <row r="652" spans="2:26" s="60" customFormat="1">
      <c r="B652" s="7"/>
      <c r="D652" s="71"/>
      <c r="E652" s="71"/>
      <c r="F652" s="71"/>
      <c r="G652" s="71"/>
      <c r="H652" s="50"/>
      <c r="M652" s="50"/>
      <c r="N652" s="58"/>
      <c r="O652" s="53"/>
      <c r="Q652" s="50"/>
      <c r="S652" s="50"/>
      <c r="V652" s="50"/>
      <c r="X652" s="152"/>
      <c r="Z652" s="152"/>
    </row>
    <row r="653" spans="2:26" s="60" customFormat="1">
      <c r="B653" s="70"/>
      <c r="D653" s="71"/>
      <c r="E653" s="71"/>
      <c r="F653" s="71"/>
      <c r="G653" s="71"/>
      <c r="H653" s="50"/>
      <c r="M653" s="50"/>
      <c r="N653" s="58"/>
      <c r="O653" s="53"/>
      <c r="Q653" s="50"/>
      <c r="S653" s="50"/>
      <c r="V653" s="50"/>
      <c r="X653" s="152"/>
      <c r="Z653" s="152"/>
    </row>
    <row r="654" spans="2:26" s="60" customFormat="1">
      <c r="B654" s="70"/>
      <c r="D654" s="71"/>
      <c r="E654" s="71"/>
      <c r="F654" s="71"/>
      <c r="G654" s="71"/>
      <c r="H654" s="50"/>
      <c r="M654" s="50"/>
      <c r="N654" s="58"/>
      <c r="O654" s="53"/>
      <c r="Q654" s="50"/>
      <c r="S654" s="50"/>
      <c r="V654" s="50"/>
      <c r="X654" s="152"/>
      <c r="Z654" s="152"/>
    </row>
    <row r="655" spans="2:26" s="60" customFormat="1">
      <c r="B655" s="70"/>
      <c r="D655" s="71"/>
      <c r="E655" s="71"/>
      <c r="F655" s="71"/>
      <c r="G655" s="71"/>
      <c r="H655" s="50"/>
      <c r="M655" s="52"/>
      <c r="N655" s="58"/>
      <c r="O655" s="53"/>
      <c r="P655" s="76"/>
      <c r="Q655" s="53"/>
      <c r="S655" s="52"/>
      <c r="X655" s="152"/>
      <c r="Z655" s="152"/>
    </row>
    <row r="656" spans="2:26" s="60" customFormat="1">
      <c r="B656" s="70"/>
      <c r="D656" s="71"/>
      <c r="E656" s="71"/>
      <c r="F656" s="71"/>
      <c r="G656" s="71"/>
      <c r="H656" s="50"/>
      <c r="N656" s="58"/>
      <c r="O656" s="58"/>
      <c r="X656" s="152"/>
      <c r="Z656" s="152"/>
    </row>
    <row r="657" spans="2:26" s="60" customFormat="1">
      <c r="B657" s="7"/>
      <c r="D657" s="71"/>
      <c r="E657" s="71"/>
      <c r="F657" s="71"/>
      <c r="G657" s="71"/>
      <c r="H657" s="50"/>
      <c r="N657" s="58"/>
      <c r="O657" s="58"/>
      <c r="X657" s="152"/>
      <c r="Z657" s="152"/>
    </row>
    <row r="658" spans="2:26" s="60" customFormat="1">
      <c r="B658" s="7"/>
      <c r="D658" s="71"/>
      <c r="E658" s="71"/>
      <c r="F658" s="71"/>
      <c r="G658" s="71"/>
      <c r="H658" s="50"/>
      <c r="N658" s="58"/>
      <c r="O658" s="58"/>
      <c r="X658" s="152"/>
      <c r="Z658" s="152"/>
    </row>
    <row r="659" spans="2:26" s="60" customFormat="1">
      <c r="B659" s="7"/>
      <c r="D659" s="71"/>
      <c r="E659" s="71"/>
      <c r="F659" s="71"/>
      <c r="G659" s="71"/>
      <c r="H659" s="50"/>
      <c r="N659" s="58"/>
      <c r="O659" s="58"/>
      <c r="X659" s="152"/>
      <c r="Z659" s="152"/>
    </row>
    <row r="660" spans="2:26" s="60" customFormat="1">
      <c r="B660" s="6"/>
      <c r="C660" s="68"/>
      <c r="D660" s="68"/>
      <c r="E660" s="68"/>
      <c r="F660" s="68"/>
      <c r="G660" s="68"/>
      <c r="H660" s="86"/>
      <c r="I660" s="83"/>
      <c r="M660" s="86"/>
      <c r="N660" s="58"/>
      <c r="O660" s="86"/>
      <c r="Q660" s="86"/>
      <c r="S660" s="86"/>
      <c r="V660" s="86"/>
      <c r="X660" s="152"/>
      <c r="Z660" s="152"/>
    </row>
    <row r="661" spans="2:26" s="60" customFormat="1">
      <c r="B661" s="7"/>
      <c r="D661" s="71"/>
      <c r="E661" s="71"/>
      <c r="F661" s="71"/>
      <c r="G661" s="71"/>
      <c r="H661" s="50"/>
      <c r="M661" s="50"/>
      <c r="N661" s="58"/>
      <c r="O661" s="53"/>
      <c r="Q661" s="50"/>
      <c r="S661" s="50"/>
      <c r="V661" s="50"/>
      <c r="X661" s="152"/>
      <c r="Z661" s="152"/>
    </row>
    <row r="662" spans="2:26" s="60" customFormat="1">
      <c r="B662" s="70"/>
      <c r="D662" s="71"/>
      <c r="E662" s="71"/>
      <c r="F662" s="71"/>
      <c r="G662" s="71"/>
      <c r="H662" s="50"/>
      <c r="M662" s="50"/>
      <c r="N662" s="58"/>
      <c r="O662" s="53"/>
      <c r="Q662" s="50"/>
      <c r="S662" s="50"/>
      <c r="V662" s="50"/>
      <c r="X662" s="152"/>
      <c r="Z662" s="152"/>
    </row>
    <row r="663" spans="2:26" s="60" customFormat="1">
      <c r="B663" s="70"/>
      <c r="D663" s="71"/>
      <c r="E663" s="71"/>
      <c r="F663" s="71"/>
      <c r="G663" s="71"/>
      <c r="H663" s="50"/>
      <c r="M663" s="50"/>
      <c r="N663" s="58"/>
      <c r="O663" s="53"/>
      <c r="Q663" s="50"/>
      <c r="S663" s="50"/>
      <c r="V663" s="50"/>
      <c r="X663" s="152"/>
      <c r="Z663" s="152"/>
    </row>
    <row r="664" spans="2:26" s="60" customFormat="1">
      <c r="B664" s="7"/>
      <c r="D664" s="71"/>
      <c r="E664" s="71"/>
      <c r="F664" s="71"/>
      <c r="G664" s="71"/>
      <c r="H664" s="50"/>
      <c r="M664" s="52"/>
      <c r="N664" s="58"/>
      <c r="O664" s="53"/>
      <c r="Q664" s="53"/>
      <c r="S664" s="52"/>
      <c r="X664" s="152"/>
      <c r="Z664" s="152"/>
    </row>
    <row r="665" spans="2:26" s="60" customFormat="1">
      <c r="B665" s="70"/>
      <c r="D665" s="71"/>
      <c r="E665" s="71"/>
      <c r="F665" s="71"/>
      <c r="G665" s="71"/>
      <c r="H665" s="50"/>
      <c r="M665" s="50"/>
      <c r="N665" s="58"/>
      <c r="O665" s="53"/>
      <c r="Q665" s="50"/>
      <c r="S665" s="50"/>
      <c r="V665" s="50"/>
      <c r="X665" s="152"/>
      <c r="Z665" s="152"/>
    </row>
    <row r="666" spans="2:26" s="60" customFormat="1">
      <c r="B666" s="7"/>
      <c r="D666" s="71"/>
      <c r="E666" s="71"/>
      <c r="F666" s="71"/>
      <c r="G666" s="71"/>
      <c r="H666" s="50"/>
      <c r="M666" s="52"/>
      <c r="N666" s="58"/>
      <c r="O666" s="53"/>
      <c r="P666" s="76"/>
      <c r="Q666" s="53"/>
      <c r="S666" s="52"/>
      <c r="X666" s="152"/>
      <c r="Z666" s="152"/>
    </row>
    <row r="667" spans="2:26" s="60" customFormat="1">
      <c r="B667" s="70"/>
      <c r="D667" s="71"/>
      <c r="E667" s="71"/>
      <c r="F667" s="71"/>
      <c r="G667" s="71"/>
      <c r="H667" s="50"/>
      <c r="M667" s="50"/>
      <c r="N667" s="58"/>
      <c r="O667" s="53"/>
      <c r="Q667" s="50"/>
      <c r="S667" s="50"/>
      <c r="V667" s="50"/>
      <c r="X667" s="152"/>
      <c r="Z667" s="152"/>
    </row>
    <row r="668" spans="2:26" s="60" customFormat="1">
      <c r="B668" s="7"/>
      <c r="D668" s="71"/>
      <c r="E668" s="71"/>
      <c r="F668" s="71"/>
      <c r="G668" s="71"/>
      <c r="H668" s="50"/>
      <c r="M668" s="52"/>
      <c r="N668" s="58"/>
      <c r="O668" s="53"/>
      <c r="Q668" s="53"/>
      <c r="S668" s="52"/>
      <c r="X668" s="152"/>
      <c r="Z668" s="152"/>
    </row>
    <row r="669" spans="2:26" s="60" customFormat="1">
      <c r="B669" s="70"/>
      <c r="D669" s="71"/>
      <c r="E669" s="71"/>
      <c r="F669" s="71"/>
      <c r="G669" s="71"/>
      <c r="H669" s="50"/>
      <c r="N669" s="58"/>
      <c r="O669" s="53"/>
      <c r="Q669" s="53"/>
      <c r="S669" s="53"/>
      <c r="X669" s="152"/>
      <c r="Z669" s="152"/>
    </row>
    <row r="670" spans="2:26" s="60" customFormat="1">
      <c r="B670" s="70"/>
      <c r="D670" s="71"/>
      <c r="E670" s="71"/>
      <c r="F670" s="71"/>
      <c r="G670" s="71"/>
      <c r="H670" s="50"/>
      <c r="N670" s="58"/>
      <c r="O670" s="53"/>
      <c r="Q670" s="53"/>
      <c r="S670" s="53"/>
      <c r="X670" s="152"/>
      <c r="Z670" s="152"/>
    </row>
    <row r="671" spans="2:26" s="60" customFormat="1">
      <c r="B671" s="7"/>
      <c r="D671" s="71"/>
      <c r="E671" s="71"/>
      <c r="F671" s="71"/>
      <c r="G671" s="71"/>
      <c r="H671" s="50"/>
      <c r="N671" s="58"/>
      <c r="O671" s="53"/>
      <c r="Q671" s="53"/>
      <c r="S671" s="52"/>
      <c r="X671" s="152"/>
      <c r="Z671" s="152"/>
    </row>
    <row r="672" spans="2:26" s="60" customFormat="1">
      <c r="B672" s="70"/>
      <c r="D672" s="71"/>
      <c r="E672" s="71"/>
      <c r="F672" s="71"/>
      <c r="G672" s="71"/>
      <c r="H672" s="50"/>
      <c r="N672" s="58"/>
      <c r="O672" s="58"/>
      <c r="X672" s="152"/>
      <c r="Z672" s="152"/>
    </row>
    <row r="673" spans="2:26" s="60" customFormat="1">
      <c r="B673" s="7"/>
      <c r="D673" s="71"/>
      <c r="E673" s="71"/>
      <c r="F673" s="71"/>
      <c r="G673" s="71"/>
      <c r="H673" s="50"/>
      <c r="N673" s="58"/>
      <c r="O673" s="58"/>
      <c r="X673" s="152"/>
      <c r="Z673" s="152"/>
    </row>
    <row r="674" spans="2:26" s="60" customFormat="1">
      <c r="B674" s="7"/>
      <c r="D674" s="71"/>
      <c r="E674" s="71"/>
      <c r="F674" s="71"/>
      <c r="G674" s="71"/>
      <c r="H674" s="50"/>
      <c r="N674" s="58"/>
      <c r="O674" s="58"/>
      <c r="X674" s="152"/>
      <c r="Z674" s="152"/>
    </row>
    <row r="675" spans="2:26" s="60" customFormat="1">
      <c r="B675" s="70"/>
      <c r="D675" s="71"/>
      <c r="E675" s="71"/>
      <c r="F675" s="71"/>
      <c r="G675" s="71"/>
      <c r="H675" s="50"/>
      <c r="N675" s="58"/>
      <c r="O675" s="58"/>
      <c r="X675" s="152"/>
      <c r="Z675" s="152"/>
    </row>
    <row r="676" spans="2:26" s="60" customFormat="1">
      <c r="B676" s="7"/>
      <c r="D676" s="71"/>
      <c r="E676" s="71"/>
      <c r="F676" s="71"/>
      <c r="G676" s="71"/>
      <c r="H676" s="50"/>
      <c r="N676" s="58"/>
      <c r="O676" s="58"/>
      <c r="X676" s="152"/>
      <c r="Z676" s="152"/>
    </row>
    <row r="677" spans="2:26" s="60" customFormat="1">
      <c r="B677" s="70"/>
      <c r="D677" s="71"/>
      <c r="E677" s="71"/>
      <c r="F677" s="71"/>
      <c r="G677" s="71"/>
      <c r="H677" s="50"/>
      <c r="N677" s="58"/>
      <c r="O677" s="58"/>
      <c r="X677" s="152"/>
      <c r="Z677" s="152"/>
    </row>
    <row r="678" spans="2:26" s="60" customFormat="1">
      <c r="B678" s="70"/>
      <c r="D678" s="71"/>
      <c r="E678" s="71"/>
      <c r="F678" s="71"/>
      <c r="G678" s="71"/>
      <c r="H678" s="50"/>
      <c r="N678" s="58"/>
      <c r="O678" s="58"/>
      <c r="S678" s="52"/>
      <c r="X678" s="152"/>
      <c r="Z678" s="152"/>
    </row>
    <row r="679" spans="2:26" s="60" customFormat="1">
      <c r="B679" s="70"/>
      <c r="D679" s="71"/>
      <c r="E679" s="71"/>
      <c r="F679" s="71"/>
      <c r="G679" s="71"/>
      <c r="H679" s="50"/>
      <c r="N679" s="58"/>
      <c r="O679" s="58"/>
      <c r="S679" s="52"/>
      <c r="X679" s="152"/>
      <c r="Z679" s="152"/>
    </row>
    <row r="680" spans="2:26" s="60" customFormat="1">
      <c r="B680" s="70"/>
      <c r="D680" s="71"/>
      <c r="E680" s="71"/>
      <c r="F680" s="71"/>
      <c r="G680" s="71"/>
      <c r="H680" s="50"/>
      <c r="M680" s="50"/>
      <c r="N680" s="58"/>
      <c r="O680" s="53"/>
      <c r="Q680" s="50"/>
      <c r="S680" s="50"/>
      <c r="V680" s="50"/>
      <c r="X680" s="152"/>
      <c r="Z680" s="152"/>
    </row>
    <row r="681" spans="2:26" s="60" customFormat="1">
      <c r="B681" s="70"/>
      <c r="D681" s="71"/>
      <c r="E681" s="71"/>
      <c r="F681" s="71"/>
      <c r="G681" s="71"/>
      <c r="H681" s="50"/>
      <c r="M681" s="50"/>
      <c r="N681" s="58"/>
      <c r="O681" s="53"/>
      <c r="Q681" s="50"/>
      <c r="S681" s="50"/>
      <c r="V681" s="50"/>
      <c r="X681" s="152"/>
      <c r="Z681" s="152"/>
    </row>
    <row r="682" spans="2:26" s="60" customFormat="1">
      <c r="B682" s="70"/>
      <c r="D682" s="71"/>
      <c r="E682" s="71"/>
      <c r="F682" s="71"/>
      <c r="G682" s="71"/>
      <c r="H682" s="50"/>
      <c r="M682" s="50"/>
      <c r="N682" s="58"/>
      <c r="O682" s="53"/>
      <c r="Q682" s="50"/>
      <c r="S682" s="50"/>
      <c r="V682" s="50"/>
      <c r="X682" s="152"/>
      <c r="Z682" s="152"/>
    </row>
    <row r="683" spans="2:26" s="60" customFormat="1">
      <c r="B683" s="70"/>
      <c r="D683" s="71"/>
      <c r="E683" s="71"/>
      <c r="F683" s="71"/>
      <c r="G683" s="71"/>
      <c r="H683" s="50"/>
      <c r="M683" s="52"/>
      <c r="N683" s="58"/>
      <c r="O683" s="53"/>
      <c r="Q683" s="53"/>
      <c r="S683" s="52"/>
      <c r="X683" s="152"/>
      <c r="Z683" s="152"/>
    </row>
    <row r="684" spans="2:26" s="60" customFormat="1">
      <c r="B684" s="7"/>
      <c r="D684" s="71"/>
      <c r="E684" s="71"/>
      <c r="F684" s="71"/>
      <c r="G684" s="71"/>
      <c r="H684" s="50"/>
      <c r="M684" s="50"/>
      <c r="N684" s="58"/>
      <c r="O684" s="53"/>
      <c r="Q684" s="50"/>
      <c r="S684" s="50"/>
      <c r="V684" s="50"/>
      <c r="X684" s="152"/>
      <c r="Z684" s="152"/>
    </row>
    <row r="685" spans="2:26" s="60" customFormat="1">
      <c r="B685" s="70"/>
      <c r="D685" s="71"/>
      <c r="E685" s="71"/>
      <c r="F685" s="71"/>
      <c r="G685" s="71"/>
      <c r="H685" s="50"/>
      <c r="M685" s="50"/>
      <c r="N685" s="58"/>
      <c r="O685" s="53"/>
      <c r="Q685" s="50"/>
      <c r="S685" s="50"/>
      <c r="V685" s="50"/>
      <c r="X685" s="152"/>
      <c r="Z685" s="152"/>
    </row>
    <row r="686" spans="2:26" s="60" customFormat="1">
      <c r="B686" s="7"/>
      <c r="D686" s="71"/>
      <c r="E686" s="71"/>
      <c r="F686" s="71"/>
      <c r="G686" s="71"/>
      <c r="H686" s="50"/>
      <c r="M686" s="50"/>
      <c r="N686" s="58"/>
      <c r="O686" s="53"/>
      <c r="Q686" s="50"/>
      <c r="S686" s="50"/>
      <c r="V686" s="50"/>
      <c r="X686" s="152"/>
      <c r="Z686" s="152"/>
    </row>
    <row r="687" spans="2:26" s="60" customFormat="1">
      <c r="B687" s="70"/>
      <c r="D687" s="71"/>
      <c r="E687" s="71"/>
      <c r="F687" s="71"/>
      <c r="G687" s="71"/>
      <c r="H687" s="50"/>
      <c r="M687" s="52"/>
      <c r="N687" s="58"/>
      <c r="O687" s="53"/>
      <c r="Q687" s="53"/>
      <c r="S687" s="52"/>
      <c r="X687" s="152"/>
      <c r="Z687" s="152"/>
    </row>
    <row r="688" spans="2:26" s="60" customFormat="1">
      <c r="B688" s="70"/>
      <c r="D688" s="71"/>
      <c r="E688" s="71"/>
      <c r="F688" s="71"/>
      <c r="G688" s="71"/>
      <c r="H688" s="50"/>
      <c r="N688" s="58"/>
      <c r="O688" s="58"/>
      <c r="X688" s="152"/>
      <c r="Z688" s="152"/>
    </row>
    <row r="689" spans="2:26" s="60" customFormat="1">
      <c r="B689" s="7"/>
      <c r="D689" s="71"/>
      <c r="E689" s="71"/>
      <c r="F689" s="71"/>
      <c r="G689" s="71"/>
      <c r="H689" s="50"/>
      <c r="N689" s="58"/>
      <c r="O689" s="58"/>
      <c r="X689" s="152"/>
      <c r="Z689" s="152"/>
    </row>
    <row r="690" spans="2:26" s="60" customFormat="1">
      <c r="B690" s="7"/>
      <c r="D690" s="71"/>
      <c r="E690" s="71"/>
      <c r="F690" s="71"/>
      <c r="G690" s="71"/>
      <c r="H690" s="50"/>
      <c r="N690" s="58"/>
      <c r="O690" s="58"/>
      <c r="X690" s="152"/>
      <c r="Z690" s="152"/>
    </row>
    <row r="691" spans="2:26" s="60" customFormat="1">
      <c r="B691" s="7"/>
      <c r="D691" s="71"/>
      <c r="E691" s="71"/>
      <c r="F691" s="71"/>
      <c r="G691" s="71"/>
      <c r="H691" s="50"/>
      <c r="N691" s="58"/>
      <c r="O691" s="58"/>
      <c r="X691" s="152"/>
      <c r="Z691" s="152"/>
    </row>
    <row r="692" spans="2:26" s="60" customFormat="1">
      <c r="B692" s="6"/>
      <c r="C692" s="68"/>
      <c r="D692" s="87"/>
      <c r="E692" s="87"/>
      <c r="F692" s="87"/>
      <c r="G692" s="87"/>
      <c r="H692" s="86"/>
      <c r="M692" s="86"/>
      <c r="N692" s="58"/>
      <c r="O692" s="86"/>
      <c r="Q692" s="86"/>
      <c r="S692" s="86"/>
      <c r="V692" s="86"/>
      <c r="X692" s="152"/>
      <c r="Z692" s="152"/>
    </row>
    <row r="693" spans="2:26" s="60" customFormat="1">
      <c r="B693" s="7"/>
      <c r="D693" s="71"/>
      <c r="E693" s="71"/>
      <c r="F693" s="71"/>
      <c r="G693" s="71"/>
      <c r="H693" s="50"/>
      <c r="M693" s="50"/>
      <c r="N693" s="58"/>
      <c r="O693" s="53"/>
      <c r="Q693" s="50"/>
      <c r="S693" s="50"/>
      <c r="V693" s="50"/>
      <c r="X693" s="152"/>
      <c r="Z693" s="152"/>
    </row>
    <row r="694" spans="2:26" s="60" customFormat="1">
      <c r="B694" s="70"/>
      <c r="D694" s="71"/>
      <c r="E694" s="71"/>
      <c r="F694" s="71"/>
      <c r="G694" s="71"/>
      <c r="H694" s="50"/>
      <c r="M694" s="50"/>
      <c r="N694" s="58"/>
      <c r="O694" s="53"/>
      <c r="Q694" s="50"/>
      <c r="S694" s="50"/>
      <c r="V694" s="50"/>
      <c r="X694" s="152"/>
      <c r="Z694" s="152"/>
    </row>
    <row r="695" spans="2:26" s="60" customFormat="1">
      <c r="B695" s="70"/>
      <c r="D695" s="71"/>
      <c r="E695" s="71"/>
      <c r="F695" s="71"/>
      <c r="G695" s="71"/>
      <c r="H695" s="50"/>
      <c r="M695" s="52"/>
      <c r="N695" s="58"/>
      <c r="O695" s="53"/>
      <c r="Q695" s="53"/>
      <c r="S695" s="53"/>
      <c r="X695" s="152"/>
      <c r="Z695" s="152"/>
    </row>
    <row r="696" spans="2:26" s="60" customFormat="1">
      <c r="B696" s="7"/>
      <c r="D696" s="71"/>
      <c r="E696" s="71"/>
      <c r="F696" s="71"/>
      <c r="G696" s="71"/>
      <c r="H696" s="50"/>
      <c r="M696" s="52"/>
      <c r="N696" s="58"/>
      <c r="O696" s="53"/>
      <c r="Q696" s="53"/>
      <c r="S696" s="52"/>
      <c r="X696" s="152"/>
      <c r="Z696" s="152"/>
    </row>
    <row r="697" spans="2:26" s="60" customFormat="1">
      <c r="B697" s="70"/>
      <c r="D697" s="71"/>
      <c r="E697" s="71"/>
      <c r="F697" s="71"/>
      <c r="G697" s="71"/>
      <c r="H697" s="50"/>
      <c r="M697" s="50"/>
      <c r="N697" s="58"/>
      <c r="O697" s="53"/>
      <c r="Q697" s="50"/>
      <c r="S697" s="50"/>
      <c r="V697" s="50"/>
      <c r="X697" s="152"/>
      <c r="Z697" s="152"/>
    </row>
    <row r="698" spans="2:26" s="60" customFormat="1">
      <c r="B698" s="7"/>
      <c r="D698" s="71"/>
      <c r="E698" s="71"/>
      <c r="F698" s="71"/>
      <c r="G698" s="71"/>
      <c r="H698" s="50"/>
      <c r="M698" s="52"/>
      <c r="N698" s="58"/>
      <c r="O698" s="53"/>
      <c r="P698" s="76"/>
      <c r="Q698" s="53"/>
      <c r="S698" s="52"/>
      <c r="X698" s="152"/>
      <c r="Z698" s="152"/>
    </row>
    <row r="699" spans="2:26" s="60" customFormat="1">
      <c r="B699" s="70"/>
      <c r="D699" s="71"/>
      <c r="E699" s="71"/>
      <c r="F699" s="71"/>
      <c r="G699" s="71"/>
      <c r="H699" s="50"/>
      <c r="M699" s="50"/>
      <c r="N699" s="58"/>
      <c r="O699" s="53"/>
      <c r="Q699" s="50"/>
      <c r="S699" s="50"/>
      <c r="V699" s="50"/>
      <c r="X699" s="152"/>
      <c r="Z699" s="152"/>
    </row>
    <row r="700" spans="2:26" s="60" customFormat="1">
      <c r="B700" s="7"/>
      <c r="D700" s="71"/>
      <c r="E700" s="71"/>
      <c r="F700" s="71"/>
      <c r="G700" s="71"/>
      <c r="H700" s="50"/>
      <c r="M700" s="52"/>
      <c r="N700" s="58"/>
      <c r="O700" s="53"/>
      <c r="Q700" s="53"/>
      <c r="S700" s="52"/>
      <c r="X700" s="152"/>
      <c r="Z700" s="152"/>
    </row>
    <row r="701" spans="2:26" s="60" customFormat="1">
      <c r="B701" s="70"/>
      <c r="D701" s="71"/>
      <c r="E701" s="71"/>
      <c r="F701" s="71"/>
      <c r="G701" s="71"/>
      <c r="H701" s="50"/>
      <c r="N701" s="58"/>
      <c r="O701" s="53"/>
      <c r="Q701" s="53"/>
      <c r="S701" s="53"/>
      <c r="X701" s="152"/>
      <c r="Z701" s="152"/>
    </row>
    <row r="702" spans="2:26" s="60" customFormat="1">
      <c r="B702" s="70"/>
      <c r="D702" s="71"/>
      <c r="E702" s="71"/>
      <c r="F702" s="71"/>
      <c r="G702" s="71"/>
      <c r="H702" s="50"/>
      <c r="N702" s="58"/>
      <c r="O702" s="53"/>
      <c r="Q702" s="53"/>
      <c r="S702" s="53"/>
      <c r="X702" s="152"/>
      <c r="Z702" s="152"/>
    </row>
    <row r="703" spans="2:26" s="60" customFormat="1">
      <c r="B703" s="7"/>
      <c r="D703" s="71"/>
      <c r="E703" s="71"/>
      <c r="F703" s="71"/>
      <c r="G703" s="71"/>
      <c r="H703" s="50"/>
      <c r="N703" s="58"/>
      <c r="O703" s="53"/>
      <c r="Q703" s="53"/>
      <c r="S703" s="52"/>
      <c r="X703" s="152"/>
      <c r="Z703" s="152"/>
    </row>
    <row r="704" spans="2:26" s="60" customFormat="1">
      <c r="B704" s="70"/>
      <c r="D704" s="71"/>
      <c r="E704" s="71"/>
      <c r="F704" s="71"/>
      <c r="G704" s="71"/>
      <c r="H704" s="50"/>
      <c r="N704" s="58"/>
      <c r="O704" s="58"/>
      <c r="X704" s="152"/>
      <c r="Z704" s="152"/>
    </row>
    <row r="705" spans="2:26" s="60" customFormat="1">
      <c r="B705" s="70"/>
      <c r="D705" s="71"/>
      <c r="E705" s="71"/>
      <c r="F705" s="71"/>
      <c r="G705" s="71"/>
      <c r="H705" s="50"/>
      <c r="M705" s="50"/>
      <c r="N705" s="58"/>
      <c r="O705" s="53"/>
      <c r="Q705" s="50"/>
      <c r="S705" s="50"/>
      <c r="V705" s="50"/>
      <c r="X705" s="152"/>
      <c r="Z705" s="152"/>
    </row>
    <row r="706" spans="2:26" s="60" customFormat="1">
      <c r="B706" s="70"/>
      <c r="D706" s="71"/>
      <c r="E706" s="71"/>
      <c r="F706" s="71"/>
      <c r="G706" s="71"/>
      <c r="H706" s="50"/>
      <c r="M706" s="50"/>
      <c r="N706" s="58"/>
      <c r="O706" s="53"/>
      <c r="Q706" s="50"/>
      <c r="S706" s="50"/>
      <c r="V706" s="50"/>
      <c r="X706" s="152"/>
      <c r="Z706" s="152"/>
    </row>
    <row r="707" spans="2:26" s="60" customFormat="1">
      <c r="B707" s="70"/>
      <c r="D707" s="71"/>
      <c r="E707" s="71"/>
      <c r="F707" s="71"/>
      <c r="G707" s="71"/>
      <c r="H707" s="50"/>
      <c r="M707" s="50"/>
      <c r="N707" s="58"/>
      <c r="O707" s="53"/>
      <c r="Q707" s="50"/>
      <c r="S707" s="50"/>
      <c r="V707" s="50"/>
      <c r="X707" s="152"/>
      <c r="Z707" s="152"/>
    </row>
    <row r="708" spans="2:26" s="60" customFormat="1">
      <c r="B708" s="70"/>
      <c r="D708" s="71"/>
      <c r="E708" s="71"/>
      <c r="F708" s="71"/>
      <c r="G708" s="71"/>
      <c r="H708" s="50"/>
      <c r="M708" s="52"/>
      <c r="N708" s="58"/>
      <c r="O708" s="53"/>
      <c r="Q708" s="53"/>
      <c r="S708" s="52"/>
      <c r="X708" s="152"/>
      <c r="Z708" s="152"/>
    </row>
    <row r="709" spans="2:26" s="60" customFormat="1">
      <c r="B709" s="7"/>
      <c r="D709" s="71"/>
      <c r="E709" s="71"/>
      <c r="F709" s="71"/>
      <c r="G709" s="71"/>
      <c r="H709" s="50"/>
      <c r="M709" s="50"/>
      <c r="N709" s="58"/>
      <c r="O709" s="53"/>
      <c r="Q709" s="50"/>
      <c r="S709" s="50"/>
      <c r="V709" s="50"/>
      <c r="X709" s="152"/>
      <c r="Z709" s="152"/>
    </row>
    <row r="710" spans="2:26" s="60" customFormat="1">
      <c r="B710" s="70"/>
      <c r="D710" s="71"/>
      <c r="E710" s="71"/>
      <c r="F710" s="71"/>
      <c r="G710" s="71"/>
      <c r="H710" s="50"/>
      <c r="M710" s="50"/>
      <c r="N710" s="58"/>
      <c r="O710" s="53"/>
      <c r="Q710" s="50"/>
      <c r="S710" s="50"/>
      <c r="V710" s="50"/>
      <c r="X710" s="152"/>
      <c r="Z710" s="152"/>
    </row>
    <row r="711" spans="2:26" s="60" customFormat="1">
      <c r="B711" s="7"/>
      <c r="D711" s="71"/>
      <c r="E711" s="71"/>
      <c r="F711" s="71"/>
      <c r="G711" s="71"/>
      <c r="H711" s="50"/>
      <c r="M711" s="50"/>
      <c r="N711" s="58"/>
      <c r="O711" s="53"/>
      <c r="Q711" s="50"/>
      <c r="S711" s="50"/>
      <c r="V711" s="50"/>
      <c r="X711" s="152"/>
      <c r="Z711" s="152"/>
    </row>
    <row r="712" spans="2:26" s="60" customFormat="1">
      <c r="B712" s="70"/>
      <c r="D712" s="71"/>
      <c r="E712" s="71"/>
      <c r="F712" s="71"/>
      <c r="G712" s="71"/>
      <c r="H712" s="50"/>
      <c r="M712" s="52"/>
      <c r="N712" s="58"/>
      <c r="O712" s="53"/>
      <c r="Q712" s="53"/>
      <c r="S712" s="52"/>
      <c r="X712" s="152"/>
      <c r="Z712" s="152"/>
    </row>
    <row r="713" spans="2:26" s="60" customFormat="1">
      <c r="B713" s="70"/>
      <c r="D713" s="71"/>
      <c r="E713" s="71"/>
      <c r="F713" s="71"/>
      <c r="G713" s="71"/>
      <c r="H713" s="50"/>
      <c r="N713" s="58"/>
      <c r="O713" s="58"/>
      <c r="X713" s="152"/>
      <c r="Z713" s="152"/>
    </row>
    <row r="714" spans="2:26" s="60" customFormat="1">
      <c r="B714" s="7"/>
      <c r="D714" s="71"/>
      <c r="E714" s="71"/>
      <c r="F714" s="71"/>
      <c r="G714" s="71"/>
      <c r="H714" s="50"/>
      <c r="N714" s="58"/>
      <c r="O714" s="58"/>
      <c r="X714" s="152"/>
      <c r="Z714" s="152"/>
    </row>
    <row r="715" spans="2:26" s="60" customFormat="1">
      <c r="B715" s="7"/>
      <c r="D715" s="71"/>
      <c r="E715" s="71"/>
      <c r="F715" s="71"/>
      <c r="G715" s="71"/>
      <c r="H715" s="50"/>
      <c r="N715" s="58"/>
      <c r="O715" s="58"/>
      <c r="X715" s="152"/>
      <c r="Z715" s="152"/>
    </row>
    <row r="716" spans="2:26" s="60" customFormat="1">
      <c r="B716" s="7"/>
      <c r="D716" s="71"/>
      <c r="E716" s="71"/>
      <c r="F716" s="71"/>
      <c r="G716" s="71"/>
      <c r="H716" s="50"/>
      <c r="N716" s="58"/>
      <c r="O716" s="58"/>
      <c r="X716" s="152"/>
      <c r="Z716" s="152"/>
    </row>
    <row r="717" spans="2:26" s="60" customFormat="1">
      <c r="B717" s="6"/>
      <c r="D717" s="71"/>
      <c r="E717" s="71"/>
      <c r="F717" s="71"/>
      <c r="G717" s="71"/>
      <c r="H717" s="50"/>
      <c r="N717" s="58"/>
      <c r="O717" s="58"/>
      <c r="Q717" s="52"/>
      <c r="S717" s="52"/>
      <c r="X717" s="152"/>
      <c r="Z717" s="152"/>
    </row>
    <row r="718" spans="2:26" s="60" customFormat="1">
      <c r="B718" s="7"/>
      <c r="D718" s="71"/>
      <c r="E718" s="71"/>
      <c r="F718" s="71"/>
      <c r="G718" s="71"/>
      <c r="H718" s="50"/>
      <c r="N718" s="58"/>
      <c r="O718" s="58"/>
      <c r="Q718" s="52"/>
      <c r="S718" s="52"/>
      <c r="X718" s="152"/>
      <c r="Z718" s="152"/>
    </row>
    <row r="719" spans="2:26" s="60" customFormat="1">
      <c r="B719" s="7"/>
      <c r="D719" s="71"/>
      <c r="E719" s="71"/>
      <c r="F719" s="71"/>
      <c r="G719" s="71"/>
      <c r="H719" s="50"/>
      <c r="N719" s="58"/>
      <c r="O719" s="58"/>
      <c r="Q719" s="52"/>
      <c r="S719" s="52"/>
      <c r="X719" s="152"/>
      <c r="Z719" s="152"/>
    </row>
    <row r="720" spans="2:26" s="60" customFormat="1">
      <c r="B720" s="7"/>
      <c r="D720" s="71"/>
      <c r="E720" s="71"/>
      <c r="F720" s="71"/>
      <c r="G720" s="71"/>
      <c r="H720" s="50"/>
      <c r="N720" s="58"/>
      <c r="O720" s="58"/>
      <c r="Q720" s="53"/>
      <c r="S720" s="52"/>
      <c r="X720" s="152"/>
      <c r="Z720" s="152"/>
    </row>
    <row r="721" spans="2:26" s="60" customFormat="1">
      <c r="B721" s="202"/>
      <c r="C721" s="202"/>
      <c r="D721" s="202"/>
      <c r="E721" s="202"/>
      <c r="F721" s="202"/>
      <c r="G721" s="202"/>
      <c r="H721" s="88"/>
      <c r="L721" s="83"/>
      <c r="M721" s="88"/>
      <c r="N721" s="101"/>
      <c r="O721" s="86"/>
      <c r="P721" s="101"/>
      <c r="Q721" s="86"/>
      <c r="S721" s="86"/>
      <c r="X721" s="152"/>
      <c r="Z721" s="152"/>
    </row>
    <row r="722" spans="2:26" s="60" customFormat="1">
      <c r="B722" s="7"/>
      <c r="H722" s="83"/>
      <c r="N722" s="58"/>
      <c r="O722" s="58"/>
      <c r="X722" s="152"/>
      <c r="Z722" s="152"/>
    </row>
    <row r="723" spans="2:26" s="60" customFormat="1">
      <c r="B723" s="7"/>
      <c r="H723" s="83"/>
      <c r="N723" s="58"/>
      <c r="O723" s="58"/>
      <c r="X723" s="152"/>
      <c r="Z723" s="152"/>
    </row>
    <row r="724" spans="2:26" s="60" customFormat="1">
      <c r="B724" s="7"/>
      <c r="N724" s="58"/>
      <c r="O724" s="58"/>
      <c r="X724" s="152"/>
      <c r="Z724" s="152"/>
    </row>
    <row r="725" spans="2:26" s="7" customFormat="1">
      <c r="L725" s="59"/>
      <c r="N725" s="58"/>
      <c r="O725" s="58"/>
      <c r="X725" s="122"/>
      <c r="Z725" s="122"/>
    </row>
    <row r="726" spans="2:26" s="7" customFormat="1">
      <c r="N726" s="58"/>
      <c r="O726" s="58"/>
      <c r="X726" s="122"/>
      <c r="Z726" s="122"/>
    </row>
    <row r="727" spans="2:26" s="7" customFormat="1">
      <c r="N727" s="58"/>
      <c r="O727" s="58"/>
      <c r="X727" s="122"/>
      <c r="Z727" s="122"/>
    </row>
    <row r="728" spans="2:26" s="7" customFormat="1">
      <c r="N728" s="58"/>
      <c r="O728" s="58"/>
      <c r="X728" s="122"/>
      <c r="Z728" s="122"/>
    </row>
    <row r="729" spans="2:26" s="7" customFormat="1">
      <c r="B729" s="31"/>
      <c r="L729" s="59"/>
      <c r="N729" s="58"/>
      <c r="O729" s="58"/>
      <c r="X729" s="122"/>
      <c r="Z729" s="122"/>
    </row>
    <row r="730" spans="2:26" s="7" customFormat="1">
      <c r="B730" s="8"/>
      <c r="C730" s="31"/>
      <c r="D730" s="31"/>
      <c r="E730" s="31"/>
      <c r="F730" s="31"/>
      <c r="G730" s="31"/>
      <c r="H730" s="32"/>
      <c r="I730" s="31"/>
      <c r="J730" s="31"/>
      <c r="K730" s="31"/>
      <c r="N730" s="58"/>
      <c r="O730" s="58"/>
      <c r="X730" s="122"/>
      <c r="Z730" s="122"/>
    </row>
    <row r="731" spans="2:26" s="7" customFormat="1">
      <c r="B731" s="31"/>
      <c r="C731" s="31"/>
      <c r="D731" s="31"/>
      <c r="E731" s="31"/>
      <c r="F731" s="31"/>
      <c r="G731" s="31"/>
      <c r="H731" s="32"/>
      <c r="I731" s="31"/>
      <c r="J731" s="31"/>
      <c r="K731" s="31"/>
      <c r="N731" s="58"/>
      <c r="O731" s="58"/>
      <c r="X731" s="122"/>
      <c r="Z731" s="122"/>
    </row>
    <row r="732" spans="2:26" s="7" customFormat="1">
      <c r="B732" s="31"/>
      <c r="C732" s="31"/>
      <c r="D732" s="31"/>
      <c r="E732" s="31"/>
      <c r="F732" s="31"/>
      <c r="G732" s="31"/>
      <c r="H732" s="32"/>
      <c r="I732" s="31"/>
      <c r="J732" s="31"/>
      <c r="K732" s="31"/>
      <c r="N732" s="58"/>
      <c r="O732" s="58"/>
      <c r="X732" s="122"/>
      <c r="Z732" s="122"/>
    </row>
    <row r="733" spans="2:26" s="7" customFormat="1">
      <c r="B733" s="31"/>
      <c r="C733" s="31"/>
      <c r="D733" s="31"/>
      <c r="E733" s="33"/>
      <c r="F733" s="31"/>
      <c r="G733" s="33"/>
      <c r="H733" s="32"/>
      <c r="I733" s="31"/>
      <c r="J733" s="31"/>
      <c r="K733" s="31"/>
      <c r="N733" s="58"/>
      <c r="O733" s="58"/>
      <c r="X733" s="122"/>
      <c r="Z733" s="122"/>
    </row>
    <row r="734" spans="2:26" s="7" customFormat="1">
      <c r="B734" s="31"/>
      <c r="C734" s="31"/>
      <c r="D734" s="33"/>
      <c r="E734" s="33"/>
      <c r="F734" s="31"/>
      <c r="G734" s="33"/>
      <c r="H734" s="32"/>
      <c r="I734" s="31"/>
      <c r="J734" s="31"/>
      <c r="K734" s="31"/>
      <c r="N734" s="58"/>
      <c r="O734" s="58"/>
      <c r="X734" s="122"/>
      <c r="Z734" s="122"/>
    </row>
    <row r="735" spans="2:26" s="7" customFormat="1">
      <c r="B735" s="31"/>
      <c r="C735" s="31"/>
      <c r="D735" s="31"/>
      <c r="E735" s="31"/>
      <c r="F735" s="31"/>
      <c r="G735" s="31"/>
      <c r="H735" s="32"/>
      <c r="I735" s="31"/>
      <c r="J735" s="31"/>
      <c r="K735" s="31"/>
      <c r="N735" s="58"/>
      <c r="O735" s="58"/>
      <c r="X735" s="122"/>
      <c r="Z735" s="122"/>
    </row>
    <row r="736" spans="2:26" s="7" customFormat="1">
      <c r="B736" s="31"/>
      <c r="C736" s="31"/>
      <c r="D736" s="31"/>
      <c r="E736" s="31"/>
      <c r="F736" s="31"/>
      <c r="G736" s="31"/>
      <c r="H736" s="32"/>
      <c r="I736" s="31"/>
      <c r="J736" s="31"/>
      <c r="K736" s="31"/>
      <c r="N736" s="58"/>
      <c r="O736" s="58"/>
      <c r="X736" s="122"/>
      <c r="Z736" s="122"/>
    </row>
    <row r="737" spans="2:26" s="7" customFormat="1">
      <c r="B737" s="31"/>
      <c r="C737" s="31"/>
      <c r="D737" s="33"/>
      <c r="E737" s="33"/>
      <c r="F737" s="31"/>
      <c r="G737" s="33"/>
      <c r="H737" s="32"/>
      <c r="I737" s="31"/>
      <c r="J737" s="31"/>
      <c r="K737" s="31"/>
      <c r="N737" s="58"/>
      <c r="O737" s="58"/>
      <c r="X737" s="122"/>
      <c r="Z737" s="122"/>
    </row>
    <row r="738" spans="2:26" s="7" customFormat="1">
      <c r="B738" s="31"/>
      <c r="C738" s="31"/>
      <c r="D738" s="33"/>
      <c r="E738" s="33"/>
      <c r="F738" s="31"/>
      <c r="G738" s="33"/>
      <c r="H738" s="32"/>
      <c r="I738" s="31"/>
      <c r="J738" s="31"/>
      <c r="K738" s="31"/>
      <c r="N738" s="58"/>
      <c r="O738" s="58"/>
      <c r="X738" s="122"/>
      <c r="Z738" s="122"/>
    </row>
    <row r="739" spans="2:26" s="7" customFormat="1">
      <c r="B739" s="34"/>
      <c r="C739" s="31"/>
      <c r="D739" s="33"/>
      <c r="E739" s="33"/>
      <c r="F739" s="31"/>
      <c r="G739" s="33"/>
      <c r="H739" s="32"/>
      <c r="I739" s="31"/>
      <c r="J739" s="31"/>
      <c r="K739" s="31"/>
      <c r="N739" s="58"/>
      <c r="O739" s="58"/>
      <c r="X739" s="122"/>
      <c r="Z739" s="122"/>
    </row>
    <row r="740" spans="2:26" s="7" customFormat="1">
      <c r="B740" s="31"/>
      <c r="C740" s="31"/>
      <c r="D740" s="33"/>
      <c r="E740" s="33"/>
      <c r="F740" s="31"/>
      <c r="G740" s="33"/>
      <c r="H740" s="32"/>
      <c r="I740" s="31"/>
      <c r="J740" s="31"/>
      <c r="K740" s="31"/>
      <c r="N740" s="58"/>
      <c r="O740" s="58"/>
      <c r="X740" s="122"/>
      <c r="Z740" s="122"/>
    </row>
    <row r="741" spans="2:26" s="7" customFormat="1">
      <c r="B741" s="31"/>
      <c r="C741" s="31"/>
      <c r="D741" s="33"/>
      <c r="E741" s="33"/>
      <c r="F741" s="31"/>
      <c r="G741" s="33"/>
      <c r="H741" s="32"/>
      <c r="I741" s="31"/>
      <c r="J741" s="31"/>
      <c r="K741" s="31"/>
      <c r="N741" s="58"/>
      <c r="O741" s="58"/>
      <c r="X741" s="122"/>
      <c r="Z741" s="122"/>
    </row>
    <row r="742" spans="2:26" s="7" customFormat="1">
      <c r="B742" s="31"/>
      <c r="C742" s="31"/>
      <c r="D742" s="33"/>
      <c r="E742" s="33"/>
      <c r="F742" s="31"/>
      <c r="G742" s="33"/>
      <c r="H742" s="32"/>
      <c r="I742" s="31"/>
      <c r="J742" s="32"/>
      <c r="K742" s="31"/>
      <c r="N742" s="58"/>
      <c r="O742" s="58"/>
      <c r="X742" s="122"/>
      <c r="Z742" s="122"/>
    </row>
    <row r="743" spans="2:26" s="7" customFormat="1">
      <c r="B743" s="8"/>
      <c r="C743" s="31"/>
      <c r="D743" s="33"/>
      <c r="E743" s="33"/>
      <c r="F743" s="31"/>
      <c r="G743" s="33"/>
      <c r="H743" s="32"/>
      <c r="I743" s="31"/>
      <c r="J743" s="31"/>
      <c r="K743" s="31"/>
      <c r="N743" s="58"/>
      <c r="O743" s="58"/>
      <c r="X743" s="122"/>
      <c r="Z743" s="122"/>
    </row>
    <row r="744" spans="2:26" s="7" customFormat="1">
      <c r="B744" s="31"/>
      <c r="C744" s="31"/>
      <c r="D744" s="33"/>
      <c r="E744" s="33"/>
      <c r="F744" s="31"/>
      <c r="G744" s="33"/>
      <c r="H744" s="32"/>
      <c r="I744" s="31"/>
      <c r="J744" s="31"/>
      <c r="K744" s="31"/>
      <c r="N744" s="58"/>
      <c r="O744" s="58"/>
      <c r="X744" s="122"/>
      <c r="Z744" s="122"/>
    </row>
    <row r="745" spans="2:26" s="7" customFormat="1">
      <c r="B745" s="31"/>
      <c r="C745" s="31"/>
      <c r="D745" s="33"/>
      <c r="E745" s="33"/>
      <c r="F745" s="31"/>
      <c r="G745" s="33"/>
      <c r="H745" s="32"/>
      <c r="I745" s="31"/>
      <c r="J745" s="31"/>
      <c r="K745" s="31"/>
      <c r="N745" s="58"/>
      <c r="O745" s="58"/>
      <c r="X745" s="122"/>
      <c r="Z745" s="122"/>
    </row>
    <row r="746" spans="2:26" s="7" customFormat="1">
      <c r="B746" s="8"/>
      <c r="C746" s="31"/>
      <c r="D746" s="33"/>
      <c r="E746" s="33"/>
      <c r="F746" s="31"/>
      <c r="G746" s="33"/>
      <c r="H746" s="32"/>
      <c r="I746" s="31"/>
      <c r="J746" s="31"/>
      <c r="K746" s="31"/>
      <c r="N746" s="58"/>
      <c r="O746" s="58"/>
      <c r="X746" s="122"/>
      <c r="Z746" s="122"/>
    </row>
    <row r="747" spans="2:26" s="7" customFormat="1">
      <c r="B747" s="31"/>
      <c r="C747" s="31"/>
      <c r="D747" s="33"/>
      <c r="E747" s="33"/>
      <c r="F747" s="31"/>
      <c r="G747" s="33"/>
      <c r="H747" s="32"/>
      <c r="I747" s="31"/>
      <c r="J747" s="31"/>
      <c r="K747" s="31"/>
      <c r="N747" s="58"/>
      <c r="O747" s="58"/>
      <c r="X747" s="122"/>
      <c r="Z747" s="122"/>
    </row>
    <row r="748" spans="2:26" s="7" customFormat="1">
      <c r="B748" s="8"/>
      <c r="C748" s="31"/>
      <c r="D748" s="33"/>
      <c r="E748" s="33"/>
      <c r="F748" s="31"/>
      <c r="G748" s="33"/>
      <c r="H748" s="32"/>
      <c r="I748" s="31"/>
      <c r="J748" s="31"/>
      <c r="K748" s="31"/>
      <c r="N748" s="58"/>
      <c r="O748" s="58"/>
      <c r="X748" s="122"/>
      <c r="Z748" s="122"/>
    </row>
    <row r="749" spans="2:26" s="7" customFormat="1">
      <c r="C749" s="31"/>
      <c r="D749" s="33"/>
      <c r="E749" s="33"/>
      <c r="F749" s="31"/>
      <c r="G749" s="33"/>
      <c r="H749" s="32"/>
      <c r="I749" s="31"/>
      <c r="J749" s="31"/>
      <c r="K749" s="31"/>
      <c r="N749" s="58"/>
      <c r="O749" s="58"/>
      <c r="X749" s="122"/>
      <c r="Z749" s="122"/>
    </row>
    <row r="750" spans="2:26" s="7" customFormat="1">
      <c r="B750" s="31"/>
      <c r="C750" s="31"/>
      <c r="D750" s="33"/>
      <c r="E750" s="33"/>
      <c r="F750" s="31"/>
      <c r="G750" s="33"/>
      <c r="H750" s="32"/>
      <c r="I750" s="31"/>
      <c r="J750" s="31"/>
      <c r="K750" s="31"/>
      <c r="N750" s="58"/>
      <c r="O750" s="58"/>
      <c r="X750" s="122"/>
      <c r="Z750" s="122"/>
    </row>
    <row r="751" spans="2:26" s="7" customFormat="1">
      <c r="B751" s="31"/>
      <c r="C751" s="31"/>
      <c r="D751" s="33"/>
      <c r="E751" s="33"/>
      <c r="F751" s="31"/>
      <c r="G751" s="33"/>
      <c r="H751" s="32"/>
      <c r="I751" s="31"/>
      <c r="J751" s="31"/>
      <c r="K751" s="31"/>
      <c r="N751" s="58"/>
      <c r="O751" s="58"/>
      <c r="X751" s="122"/>
      <c r="Z751" s="122"/>
    </row>
    <row r="752" spans="2:26" s="7" customFormat="1">
      <c r="B752" s="31"/>
      <c r="C752" s="31"/>
      <c r="D752" s="33"/>
      <c r="E752" s="33"/>
      <c r="F752" s="31"/>
      <c r="G752" s="33"/>
      <c r="H752" s="32"/>
      <c r="I752" s="31"/>
      <c r="J752" s="31"/>
      <c r="K752" s="31"/>
      <c r="N752" s="58"/>
      <c r="O752" s="58"/>
      <c r="X752" s="122"/>
      <c r="Z752" s="122"/>
    </row>
    <row r="753" spans="2:26" s="7" customFormat="1">
      <c r="B753" s="31"/>
      <c r="C753" s="31"/>
      <c r="D753" s="33"/>
      <c r="E753" s="33"/>
      <c r="F753" s="31"/>
      <c r="G753" s="33"/>
      <c r="H753" s="32"/>
      <c r="I753" s="31"/>
      <c r="J753" s="31"/>
      <c r="K753" s="31"/>
      <c r="N753" s="58"/>
      <c r="O753" s="58"/>
      <c r="X753" s="122"/>
      <c r="Z753" s="122"/>
    </row>
    <row r="754" spans="2:26" s="7" customFormat="1">
      <c r="B754" s="31"/>
      <c r="C754" s="31"/>
      <c r="D754" s="33"/>
      <c r="E754" s="33"/>
      <c r="F754" s="31"/>
      <c r="G754" s="33"/>
      <c r="H754" s="32"/>
      <c r="I754" s="31"/>
      <c r="J754" s="31"/>
      <c r="K754" s="31"/>
      <c r="N754" s="58"/>
      <c r="O754" s="58"/>
      <c r="X754" s="122"/>
      <c r="Z754" s="122"/>
    </row>
    <row r="755" spans="2:26" s="7" customFormat="1">
      <c r="B755" s="8"/>
      <c r="C755" s="31"/>
      <c r="D755" s="33"/>
      <c r="E755" s="33"/>
      <c r="F755" s="31"/>
      <c r="G755" s="33"/>
      <c r="H755" s="32"/>
      <c r="I755" s="31"/>
      <c r="J755" s="31"/>
      <c r="K755" s="31"/>
      <c r="N755" s="58"/>
      <c r="O755" s="58"/>
      <c r="X755" s="122"/>
      <c r="Z755" s="122"/>
    </row>
    <row r="756" spans="2:26" s="7" customFormat="1">
      <c r="B756" s="8"/>
      <c r="C756" s="31"/>
      <c r="D756" s="33"/>
      <c r="E756" s="33"/>
      <c r="F756" s="31"/>
      <c r="G756" s="33"/>
      <c r="H756" s="32"/>
      <c r="I756" s="31"/>
      <c r="J756" s="31"/>
      <c r="K756" s="31"/>
      <c r="N756" s="58"/>
      <c r="O756" s="58"/>
      <c r="X756" s="122"/>
      <c r="Z756" s="122"/>
    </row>
    <row r="757" spans="2:26" s="7" customFormat="1">
      <c r="B757" s="31"/>
      <c r="C757" s="31"/>
      <c r="D757" s="33"/>
      <c r="E757" s="33"/>
      <c r="F757" s="31"/>
      <c r="G757" s="33"/>
      <c r="H757" s="32"/>
      <c r="I757" s="31"/>
      <c r="J757" s="31"/>
      <c r="K757" s="31"/>
      <c r="N757" s="58"/>
      <c r="O757" s="58"/>
      <c r="X757" s="122"/>
      <c r="Z757" s="122"/>
    </row>
    <row r="758" spans="2:26" s="7" customFormat="1">
      <c r="B758" s="31"/>
      <c r="C758" s="31"/>
      <c r="D758" s="33"/>
      <c r="E758" s="33"/>
      <c r="F758" s="31"/>
      <c r="G758" s="33"/>
      <c r="H758" s="32"/>
      <c r="I758" s="31"/>
      <c r="J758" s="31"/>
      <c r="K758" s="31"/>
      <c r="N758" s="58"/>
      <c r="O758" s="58"/>
      <c r="X758" s="122"/>
      <c r="Z758" s="122"/>
    </row>
    <row r="759" spans="2:26" s="7" customFormat="1">
      <c r="B759" s="31"/>
      <c r="C759" s="31"/>
      <c r="D759" s="33"/>
      <c r="E759" s="33"/>
      <c r="F759" s="31"/>
      <c r="G759" s="33"/>
      <c r="H759" s="32"/>
      <c r="I759" s="31"/>
      <c r="J759" s="31"/>
      <c r="K759" s="31"/>
      <c r="N759" s="58"/>
      <c r="O759" s="58"/>
      <c r="X759" s="122"/>
      <c r="Z759" s="122"/>
    </row>
    <row r="760" spans="2:26" s="7" customFormat="1">
      <c r="B760" s="31"/>
      <c r="C760" s="31"/>
      <c r="D760" s="33"/>
      <c r="E760" s="33"/>
      <c r="F760" s="31"/>
      <c r="G760" s="33"/>
      <c r="H760" s="32"/>
      <c r="I760" s="31"/>
      <c r="J760" s="31"/>
      <c r="K760" s="31"/>
      <c r="N760" s="58"/>
      <c r="O760" s="58"/>
      <c r="X760" s="122"/>
      <c r="Z760" s="122"/>
    </row>
    <row r="761" spans="2:26" s="7" customFormat="1">
      <c r="B761" s="31"/>
      <c r="C761" s="31"/>
      <c r="D761" s="33"/>
      <c r="E761" s="33"/>
      <c r="F761" s="31"/>
      <c r="G761" s="33"/>
      <c r="H761" s="32"/>
      <c r="I761" s="31"/>
      <c r="J761" s="31"/>
      <c r="K761" s="31"/>
      <c r="N761" s="58"/>
      <c r="O761" s="58"/>
      <c r="X761" s="122"/>
      <c r="Z761" s="122"/>
    </row>
    <row r="762" spans="2:26" s="7" customFormat="1">
      <c r="B762" s="31"/>
      <c r="C762" s="31"/>
      <c r="D762" s="33"/>
      <c r="E762" s="33"/>
      <c r="F762" s="31"/>
      <c r="G762" s="33"/>
      <c r="H762" s="32"/>
      <c r="I762" s="31"/>
      <c r="J762" s="31"/>
      <c r="K762" s="31"/>
      <c r="N762" s="58"/>
      <c r="O762" s="58"/>
      <c r="X762" s="122"/>
      <c r="Z762" s="122"/>
    </row>
    <row r="763" spans="2:26" s="7" customFormat="1">
      <c r="B763" s="31"/>
      <c r="C763" s="31"/>
      <c r="D763" s="33"/>
      <c r="E763" s="33"/>
      <c r="F763" s="31"/>
      <c r="G763" s="33"/>
      <c r="H763" s="32"/>
      <c r="I763" s="31"/>
      <c r="J763" s="31"/>
      <c r="K763" s="31"/>
      <c r="N763" s="58"/>
      <c r="O763" s="58"/>
      <c r="X763" s="122"/>
      <c r="Z763" s="122"/>
    </row>
    <row r="764" spans="2:26" s="7" customFormat="1">
      <c r="B764" s="31"/>
      <c r="C764" s="31"/>
      <c r="D764" s="33"/>
      <c r="E764" s="33"/>
      <c r="F764" s="31"/>
      <c r="G764" s="33"/>
      <c r="H764" s="32"/>
      <c r="I764" s="31"/>
      <c r="J764" s="31"/>
      <c r="K764" s="31"/>
      <c r="N764" s="58"/>
      <c r="O764" s="58"/>
      <c r="X764" s="122"/>
      <c r="Z764" s="122"/>
    </row>
    <row r="765" spans="2:26" s="7" customFormat="1">
      <c r="B765" s="31"/>
      <c r="C765" s="31"/>
      <c r="D765" s="33"/>
      <c r="E765" s="33"/>
      <c r="F765" s="31"/>
      <c r="G765" s="33"/>
      <c r="H765" s="32"/>
      <c r="I765" s="31"/>
      <c r="J765" s="32"/>
      <c r="K765" s="31"/>
      <c r="N765" s="58"/>
      <c r="O765" s="58"/>
      <c r="X765" s="122"/>
      <c r="Z765" s="122"/>
    </row>
    <row r="766" spans="2:26" s="7" customFormat="1">
      <c r="B766" s="31"/>
      <c r="C766" s="31"/>
      <c r="D766" s="33"/>
      <c r="E766" s="33"/>
      <c r="F766" s="31"/>
      <c r="G766" s="33"/>
      <c r="H766" s="32"/>
      <c r="I766" s="31"/>
      <c r="J766" s="31"/>
      <c r="K766" s="31"/>
      <c r="N766" s="58"/>
      <c r="O766" s="58"/>
      <c r="X766" s="122"/>
      <c r="Z766" s="122"/>
    </row>
    <row r="767" spans="2:26" s="7" customFormat="1">
      <c r="B767" s="31"/>
      <c r="C767" s="31"/>
      <c r="D767" s="33"/>
      <c r="E767" s="33"/>
      <c r="F767" s="31"/>
      <c r="G767" s="33"/>
      <c r="H767" s="32"/>
      <c r="I767" s="31"/>
      <c r="J767" s="31"/>
      <c r="K767" s="31"/>
      <c r="N767" s="58"/>
      <c r="O767" s="58"/>
      <c r="X767" s="122"/>
      <c r="Z767" s="122"/>
    </row>
    <row r="768" spans="2:26" s="7" customFormat="1">
      <c r="N768" s="58"/>
      <c r="O768" s="58"/>
      <c r="X768" s="122"/>
      <c r="Z768" s="122"/>
    </row>
    <row r="769" spans="14:26" s="7" customFormat="1">
      <c r="N769" s="58"/>
      <c r="O769" s="58"/>
      <c r="X769" s="122"/>
      <c r="Z769" s="122"/>
    </row>
    <row r="770" spans="14:26" s="7" customFormat="1">
      <c r="N770" s="58"/>
      <c r="O770" s="58"/>
      <c r="X770" s="122"/>
      <c r="Z770" s="122"/>
    </row>
    <row r="771" spans="14:26" s="7" customFormat="1">
      <c r="N771" s="58"/>
      <c r="O771" s="58"/>
      <c r="X771" s="122"/>
      <c r="Z771" s="122"/>
    </row>
    <row r="772" spans="14:26" s="7" customFormat="1">
      <c r="N772" s="58"/>
      <c r="O772" s="58"/>
      <c r="X772" s="122"/>
      <c r="Z772" s="122"/>
    </row>
    <row r="773" spans="14:26" s="7" customFormat="1">
      <c r="N773" s="58"/>
      <c r="O773" s="58"/>
      <c r="X773" s="122"/>
      <c r="Z773" s="122"/>
    </row>
    <row r="774" spans="14:26" s="7" customFormat="1">
      <c r="N774" s="58"/>
      <c r="O774" s="58"/>
      <c r="X774" s="122"/>
      <c r="Z774" s="122"/>
    </row>
    <row r="775" spans="14:26" s="7" customFormat="1">
      <c r="N775" s="58"/>
      <c r="O775" s="58"/>
      <c r="X775" s="122"/>
      <c r="Z775" s="122"/>
    </row>
    <row r="776" spans="14:26" s="7" customFormat="1">
      <c r="N776" s="58"/>
      <c r="O776" s="58"/>
      <c r="X776" s="122"/>
      <c r="Z776" s="122"/>
    </row>
    <row r="777" spans="14:26" s="7" customFormat="1">
      <c r="N777" s="58"/>
      <c r="O777" s="58"/>
      <c r="X777" s="122"/>
      <c r="Z777" s="122"/>
    </row>
    <row r="778" spans="14:26" s="7" customFormat="1">
      <c r="N778" s="58"/>
      <c r="O778" s="58"/>
      <c r="X778" s="122"/>
      <c r="Z778" s="122"/>
    </row>
    <row r="779" spans="14:26" s="7" customFormat="1">
      <c r="N779" s="58"/>
      <c r="O779" s="58"/>
      <c r="X779" s="122"/>
      <c r="Z779" s="122"/>
    </row>
    <row r="780" spans="14:26" s="7" customFormat="1">
      <c r="N780" s="58"/>
      <c r="O780" s="58"/>
      <c r="X780" s="122"/>
      <c r="Z780" s="122"/>
    </row>
    <row r="781" spans="14:26" s="7" customFormat="1">
      <c r="N781" s="58"/>
      <c r="O781" s="58"/>
      <c r="X781" s="122"/>
      <c r="Z781" s="122"/>
    </row>
    <row r="782" spans="14:26" s="7" customFormat="1">
      <c r="N782" s="58"/>
      <c r="O782" s="58"/>
      <c r="X782" s="122"/>
      <c r="Z782" s="122"/>
    </row>
    <row r="783" spans="14:26" s="7" customFormat="1">
      <c r="N783" s="58"/>
      <c r="O783" s="58"/>
      <c r="X783" s="122"/>
      <c r="Z783" s="122"/>
    </row>
    <row r="784" spans="14:26" s="7" customFormat="1">
      <c r="N784" s="58"/>
      <c r="O784" s="58"/>
      <c r="X784" s="122"/>
      <c r="Z784" s="122"/>
    </row>
    <row r="785" spans="14:26" s="7" customFormat="1">
      <c r="N785" s="58"/>
      <c r="O785" s="58"/>
      <c r="X785" s="122"/>
      <c r="Z785" s="122"/>
    </row>
    <row r="786" spans="14:26" s="7" customFormat="1">
      <c r="N786" s="58"/>
      <c r="O786" s="58"/>
      <c r="X786" s="122"/>
      <c r="Z786" s="122"/>
    </row>
    <row r="787" spans="14:26" s="7" customFormat="1">
      <c r="N787" s="58"/>
      <c r="O787" s="58"/>
      <c r="X787" s="122"/>
      <c r="Z787" s="122"/>
    </row>
    <row r="788" spans="14:26" s="7" customFormat="1">
      <c r="N788" s="58"/>
      <c r="O788" s="58"/>
      <c r="X788" s="122"/>
      <c r="Z788" s="122"/>
    </row>
    <row r="789" spans="14:26" s="7" customFormat="1">
      <c r="N789" s="58"/>
      <c r="O789" s="58"/>
      <c r="X789" s="122"/>
      <c r="Z789" s="122"/>
    </row>
    <row r="790" spans="14:26" s="7" customFormat="1">
      <c r="N790" s="58"/>
      <c r="O790" s="58"/>
      <c r="X790" s="122"/>
      <c r="Z790" s="122"/>
    </row>
    <row r="791" spans="14:26" s="7" customFormat="1">
      <c r="N791" s="58"/>
      <c r="O791" s="58"/>
      <c r="X791" s="122"/>
      <c r="Z791" s="122"/>
    </row>
    <row r="792" spans="14:26" s="7" customFormat="1">
      <c r="N792" s="58"/>
      <c r="O792" s="58"/>
      <c r="X792" s="122"/>
      <c r="Z792" s="122"/>
    </row>
    <row r="793" spans="14:26" s="7" customFormat="1">
      <c r="N793" s="58"/>
      <c r="O793" s="58"/>
      <c r="X793" s="122"/>
      <c r="Z793" s="122"/>
    </row>
    <row r="794" spans="14:26" s="7" customFormat="1">
      <c r="N794" s="58"/>
      <c r="O794" s="58"/>
      <c r="X794" s="122"/>
      <c r="Z794" s="122"/>
    </row>
    <row r="795" spans="14:26" s="7" customFormat="1">
      <c r="N795" s="58"/>
      <c r="O795" s="58"/>
      <c r="X795" s="122"/>
      <c r="Z795" s="122"/>
    </row>
    <row r="796" spans="14:26" s="7" customFormat="1">
      <c r="N796" s="58"/>
      <c r="O796" s="58"/>
      <c r="X796" s="122"/>
      <c r="Z796" s="122"/>
    </row>
    <row r="797" spans="14:26" s="7" customFormat="1">
      <c r="N797" s="58"/>
      <c r="O797" s="58"/>
      <c r="X797" s="122"/>
      <c r="Z797" s="122"/>
    </row>
    <row r="798" spans="14:26" s="7" customFormat="1">
      <c r="N798" s="58"/>
      <c r="O798" s="58"/>
      <c r="X798" s="122"/>
      <c r="Z798" s="122"/>
    </row>
    <row r="799" spans="14:26" s="7" customFormat="1">
      <c r="N799" s="58"/>
      <c r="O799" s="58"/>
      <c r="X799" s="122"/>
      <c r="Z799" s="122"/>
    </row>
    <row r="800" spans="14:26" s="7" customFormat="1">
      <c r="N800" s="58"/>
      <c r="O800" s="58"/>
      <c r="X800" s="122"/>
      <c r="Z800" s="122"/>
    </row>
    <row r="801" spans="14:26" s="7" customFormat="1">
      <c r="N801" s="58"/>
      <c r="O801" s="58"/>
      <c r="X801" s="122"/>
      <c r="Z801" s="122"/>
    </row>
    <row r="802" spans="14:26" s="7" customFormat="1">
      <c r="N802" s="58"/>
      <c r="O802" s="58"/>
      <c r="X802" s="122"/>
      <c r="Z802" s="122"/>
    </row>
    <row r="803" spans="14:26" s="7" customFormat="1">
      <c r="N803" s="58"/>
      <c r="O803" s="58"/>
      <c r="X803" s="122"/>
      <c r="Z803" s="122"/>
    </row>
    <row r="804" spans="14:26" s="7" customFormat="1">
      <c r="N804" s="58"/>
      <c r="O804" s="58"/>
      <c r="X804" s="122"/>
      <c r="Z804" s="122"/>
    </row>
    <row r="805" spans="14:26" s="7" customFormat="1">
      <c r="N805" s="58"/>
      <c r="O805" s="58"/>
      <c r="X805" s="122"/>
      <c r="Z805" s="122"/>
    </row>
    <row r="806" spans="14:26" s="7" customFormat="1">
      <c r="N806" s="58"/>
      <c r="O806" s="58"/>
      <c r="X806" s="122"/>
      <c r="Z806" s="122"/>
    </row>
    <row r="807" spans="14:26" s="7" customFormat="1">
      <c r="N807" s="58"/>
      <c r="O807" s="58"/>
      <c r="X807" s="122"/>
      <c r="Z807" s="122"/>
    </row>
    <row r="808" spans="14:26" s="7" customFormat="1">
      <c r="N808" s="58"/>
      <c r="O808" s="58"/>
      <c r="X808" s="122"/>
      <c r="Z808" s="122"/>
    </row>
    <row r="809" spans="14:26" s="7" customFormat="1">
      <c r="N809" s="58"/>
      <c r="O809" s="58"/>
      <c r="X809" s="122"/>
      <c r="Z809" s="122"/>
    </row>
    <row r="810" spans="14:26" s="7" customFormat="1">
      <c r="N810" s="58"/>
      <c r="O810" s="58"/>
      <c r="X810" s="122"/>
      <c r="Z810" s="122"/>
    </row>
    <row r="811" spans="14:26" s="7" customFormat="1">
      <c r="N811" s="58"/>
      <c r="O811" s="58"/>
      <c r="X811" s="122"/>
      <c r="Z811" s="122"/>
    </row>
    <row r="812" spans="14:26" s="7" customFormat="1">
      <c r="N812" s="58"/>
      <c r="O812" s="58"/>
      <c r="X812" s="122"/>
      <c r="Z812" s="122"/>
    </row>
    <row r="813" spans="14:26" s="7" customFormat="1">
      <c r="N813" s="58"/>
      <c r="O813" s="58"/>
      <c r="X813" s="122"/>
      <c r="Z813" s="122"/>
    </row>
    <row r="814" spans="14:26" s="7" customFormat="1">
      <c r="N814" s="58"/>
      <c r="O814" s="58"/>
      <c r="X814" s="122"/>
      <c r="Z814" s="122"/>
    </row>
    <row r="815" spans="14:26" s="7" customFormat="1">
      <c r="N815" s="58"/>
      <c r="O815" s="58"/>
      <c r="X815" s="122"/>
      <c r="Z815" s="122"/>
    </row>
    <row r="816" spans="14:26" s="7" customFormat="1">
      <c r="N816" s="58"/>
      <c r="O816" s="58"/>
      <c r="X816" s="122"/>
      <c r="Z816" s="122"/>
    </row>
    <row r="817" spans="14:26" s="7" customFormat="1">
      <c r="N817" s="58"/>
      <c r="O817" s="58"/>
      <c r="X817" s="122"/>
      <c r="Z817" s="122"/>
    </row>
    <row r="818" spans="14:26" s="7" customFormat="1">
      <c r="N818" s="58"/>
      <c r="O818" s="58"/>
      <c r="X818" s="122"/>
      <c r="Z818" s="122"/>
    </row>
    <row r="819" spans="14:26" s="7" customFormat="1">
      <c r="N819" s="58"/>
      <c r="O819" s="58"/>
      <c r="X819" s="122"/>
      <c r="Z819" s="122"/>
    </row>
    <row r="820" spans="14:26" s="7" customFormat="1">
      <c r="N820" s="58"/>
      <c r="O820" s="58"/>
      <c r="X820" s="122"/>
      <c r="Z820" s="122"/>
    </row>
    <row r="821" spans="14:26" s="7" customFormat="1">
      <c r="N821" s="58"/>
      <c r="O821" s="58"/>
      <c r="X821" s="122"/>
      <c r="Z821" s="122"/>
    </row>
    <row r="822" spans="14:26" s="7" customFormat="1">
      <c r="N822" s="58"/>
      <c r="O822" s="58"/>
      <c r="X822" s="122"/>
      <c r="Z822" s="122"/>
    </row>
    <row r="823" spans="14:26" s="7" customFormat="1">
      <c r="N823" s="58"/>
      <c r="O823" s="58"/>
      <c r="X823" s="122"/>
      <c r="Z823" s="122"/>
    </row>
    <row r="824" spans="14:26" s="7" customFormat="1">
      <c r="N824" s="58"/>
      <c r="O824" s="58"/>
      <c r="X824" s="122"/>
      <c r="Z824" s="122"/>
    </row>
    <row r="825" spans="14:26" s="7" customFormat="1">
      <c r="N825" s="58"/>
      <c r="O825" s="58"/>
      <c r="X825" s="122"/>
      <c r="Z825" s="122"/>
    </row>
    <row r="826" spans="14:26" s="7" customFormat="1">
      <c r="N826" s="58"/>
      <c r="O826" s="58"/>
      <c r="X826" s="122"/>
      <c r="Z826" s="122"/>
    </row>
    <row r="827" spans="14:26" s="7" customFormat="1">
      <c r="N827" s="58"/>
      <c r="O827" s="58"/>
      <c r="X827" s="122"/>
      <c r="Z827" s="122"/>
    </row>
    <row r="828" spans="14:26" s="7" customFormat="1">
      <c r="N828" s="58"/>
      <c r="O828" s="58"/>
      <c r="X828" s="122"/>
      <c r="Z828" s="122"/>
    </row>
    <row r="829" spans="14:26" s="7" customFormat="1">
      <c r="N829" s="58"/>
      <c r="O829" s="58"/>
      <c r="X829" s="122"/>
      <c r="Z829" s="122"/>
    </row>
    <row r="830" spans="14:26" s="7" customFormat="1">
      <c r="N830" s="58"/>
      <c r="O830" s="58"/>
      <c r="X830" s="122"/>
      <c r="Z830" s="122"/>
    </row>
    <row r="831" spans="14:26" s="7" customFormat="1">
      <c r="N831" s="58"/>
      <c r="O831" s="58"/>
      <c r="X831" s="122"/>
      <c r="Z831" s="122"/>
    </row>
    <row r="832" spans="14:26" s="7" customFormat="1">
      <c r="N832" s="58"/>
      <c r="O832" s="58"/>
      <c r="X832" s="122"/>
      <c r="Z832" s="122"/>
    </row>
    <row r="833" spans="14:26" s="7" customFormat="1">
      <c r="N833" s="58"/>
      <c r="O833" s="58"/>
      <c r="X833" s="122"/>
      <c r="Z833" s="122"/>
    </row>
    <row r="834" spans="14:26" s="7" customFormat="1">
      <c r="N834" s="58"/>
      <c r="O834" s="58"/>
      <c r="X834" s="122"/>
      <c r="Z834" s="122"/>
    </row>
    <row r="835" spans="14:26" s="7" customFormat="1">
      <c r="N835" s="58"/>
      <c r="O835" s="58"/>
      <c r="X835" s="122"/>
      <c r="Z835" s="122"/>
    </row>
    <row r="836" spans="14:26" s="7" customFormat="1">
      <c r="N836" s="58"/>
      <c r="O836" s="58"/>
      <c r="X836" s="122"/>
      <c r="Z836" s="122"/>
    </row>
    <row r="837" spans="14:26" s="7" customFormat="1">
      <c r="N837" s="58"/>
      <c r="O837" s="58"/>
      <c r="X837" s="122"/>
      <c r="Z837" s="122"/>
    </row>
    <row r="838" spans="14:26" s="7" customFormat="1">
      <c r="N838" s="58"/>
      <c r="O838" s="58"/>
      <c r="X838" s="122"/>
      <c r="Z838" s="122"/>
    </row>
    <row r="839" spans="14:26" s="7" customFormat="1">
      <c r="N839" s="58"/>
      <c r="O839" s="58"/>
      <c r="X839" s="122"/>
      <c r="Z839" s="122"/>
    </row>
    <row r="840" spans="14:26" s="7" customFormat="1">
      <c r="N840" s="58"/>
      <c r="O840" s="58"/>
      <c r="X840" s="122"/>
      <c r="Z840" s="122"/>
    </row>
    <row r="841" spans="14:26" s="7" customFormat="1">
      <c r="N841" s="58"/>
      <c r="O841" s="58"/>
      <c r="X841" s="122"/>
      <c r="Z841" s="122"/>
    </row>
    <row r="842" spans="14:26" s="7" customFormat="1">
      <c r="N842" s="58"/>
      <c r="O842" s="58"/>
      <c r="X842" s="122"/>
      <c r="Z842" s="122"/>
    </row>
    <row r="843" spans="14:26" s="7" customFormat="1">
      <c r="N843" s="58"/>
      <c r="O843" s="58"/>
      <c r="X843" s="122"/>
      <c r="Z843" s="122"/>
    </row>
    <row r="844" spans="14:26" s="7" customFormat="1">
      <c r="N844" s="58"/>
      <c r="O844" s="58"/>
      <c r="X844" s="122"/>
      <c r="Z844" s="122"/>
    </row>
    <row r="845" spans="14:26" s="7" customFormat="1">
      <c r="N845" s="58"/>
      <c r="O845" s="58"/>
      <c r="X845" s="122"/>
      <c r="Z845" s="122"/>
    </row>
    <row r="846" spans="14:26" s="7" customFormat="1">
      <c r="N846" s="58"/>
      <c r="O846" s="58"/>
      <c r="X846" s="122"/>
      <c r="Z846" s="122"/>
    </row>
    <row r="847" spans="14:26" s="7" customFormat="1">
      <c r="N847" s="58"/>
      <c r="O847" s="58"/>
      <c r="X847" s="122"/>
      <c r="Z847" s="122"/>
    </row>
    <row r="848" spans="14:26" s="7" customFormat="1">
      <c r="N848" s="58"/>
      <c r="O848" s="58"/>
      <c r="X848" s="122"/>
      <c r="Z848" s="122"/>
    </row>
    <row r="849" spans="14:26" s="7" customFormat="1">
      <c r="N849" s="58"/>
      <c r="O849" s="58"/>
      <c r="X849" s="122"/>
      <c r="Z849" s="122"/>
    </row>
    <row r="850" spans="14:26" s="7" customFormat="1">
      <c r="N850" s="58"/>
      <c r="O850" s="58"/>
      <c r="X850" s="122"/>
      <c r="Z850" s="122"/>
    </row>
    <row r="851" spans="14:26" s="7" customFormat="1">
      <c r="N851" s="58"/>
      <c r="O851" s="58"/>
      <c r="X851" s="122"/>
      <c r="Z851" s="122"/>
    </row>
    <row r="852" spans="14:26" s="7" customFormat="1">
      <c r="N852" s="58"/>
      <c r="O852" s="58"/>
      <c r="X852" s="122"/>
      <c r="Z852" s="122"/>
    </row>
    <row r="853" spans="14:26" s="7" customFormat="1">
      <c r="N853" s="58"/>
      <c r="O853" s="58"/>
      <c r="X853" s="122"/>
      <c r="Z853" s="122"/>
    </row>
    <row r="854" spans="14:26" s="7" customFormat="1">
      <c r="N854" s="58"/>
      <c r="O854" s="58"/>
      <c r="X854" s="122"/>
      <c r="Z854" s="122"/>
    </row>
    <row r="855" spans="14:26" s="7" customFormat="1">
      <c r="N855" s="58"/>
      <c r="O855" s="58"/>
      <c r="X855" s="122"/>
      <c r="Z855" s="122"/>
    </row>
    <row r="856" spans="14:26" s="7" customFormat="1">
      <c r="N856" s="58"/>
      <c r="O856" s="58"/>
      <c r="X856" s="122"/>
      <c r="Z856" s="122"/>
    </row>
    <row r="857" spans="14:26" s="7" customFormat="1">
      <c r="N857" s="58"/>
      <c r="O857" s="58"/>
      <c r="X857" s="122"/>
      <c r="Z857" s="122"/>
    </row>
    <row r="858" spans="14:26" s="7" customFormat="1">
      <c r="N858" s="58"/>
      <c r="O858" s="58"/>
      <c r="X858" s="122"/>
      <c r="Z858" s="122"/>
    </row>
    <row r="859" spans="14:26" s="7" customFormat="1">
      <c r="N859" s="58"/>
      <c r="O859" s="58"/>
      <c r="X859" s="122"/>
      <c r="Z859" s="122"/>
    </row>
    <row r="860" spans="14:26" s="7" customFormat="1">
      <c r="N860" s="58"/>
      <c r="O860" s="58"/>
      <c r="X860" s="122"/>
      <c r="Z860" s="122"/>
    </row>
    <row r="861" spans="14:26" s="7" customFormat="1">
      <c r="N861" s="58"/>
      <c r="O861" s="58"/>
      <c r="X861" s="122"/>
      <c r="Z861" s="122"/>
    </row>
    <row r="862" spans="14:26" s="7" customFormat="1">
      <c r="N862" s="58"/>
      <c r="O862" s="58"/>
      <c r="X862" s="122"/>
      <c r="Z862" s="122"/>
    </row>
    <row r="863" spans="14:26" s="7" customFormat="1">
      <c r="N863" s="58"/>
      <c r="O863" s="58"/>
      <c r="X863" s="122"/>
      <c r="Z863" s="122"/>
    </row>
    <row r="864" spans="14:26" s="7" customFormat="1">
      <c r="N864" s="58"/>
      <c r="O864" s="58"/>
      <c r="X864" s="122"/>
      <c r="Z864" s="122"/>
    </row>
    <row r="865" spans="14:26" s="7" customFormat="1">
      <c r="N865" s="58"/>
      <c r="O865" s="58"/>
      <c r="X865" s="122"/>
      <c r="Z865" s="122"/>
    </row>
    <row r="866" spans="14:26" s="7" customFormat="1">
      <c r="N866" s="58"/>
      <c r="O866" s="58"/>
      <c r="X866" s="122"/>
      <c r="Z866" s="122"/>
    </row>
    <row r="867" spans="14:26" s="7" customFormat="1">
      <c r="N867" s="58"/>
      <c r="O867" s="58"/>
      <c r="X867" s="122"/>
      <c r="Z867" s="122"/>
    </row>
    <row r="868" spans="14:26" s="7" customFormat="1">
      <c r="N868" s="58"/>
      <c r="O868" s="58"/>
      <c r="X868" s="122"/>
      <c r="Z868" s="122"/>
    </row>
    <row r="869" spans="14:26" s="7" customFormat="1">
      <c r="N869" s="58"/>
      <c r="O869" s="58"/>
      <c r="X869" s="122"/>
      <c r="Z869" s="122"/>
    </row>
    <row r="870" spans="14:26" s="7" customFormat="1">
      <c r="N870" s="58"/>
      <c r="O870" s="58"/>
      <c r="X870" s="122"/>
      <c r="Z870" s="122"/>
    </row>
    <row r="871" spans="14:26" s="7" customFormat="1">
      <c r="N871" s="58"/>
      <c r="O871" s="58"/>
      <c r="X871" s="122"/>
      <c r="Z871" s="122"/>
    </row>
    <row r="872" spans="14:26" s="7" customFormat="1">
      <c r="N872" s="58"/>
      <c r="O872" s="58"/>
      <c r="X872" s="122"/>
      <c r="Z872" s="122"/>
    </row>
    <row r="873" spans="14:26" s="7" customFormat="1">
      <c r="N873" s="58"/>
      <c r="O873" s="58"/>
      <c r="X873" s="122"/>
      <c r="Z873" s="122"/>
    </row>
    <row r="874" spans="14:26" s="7" customFormat="1">
      <c r="N874" s="58"/>
      <c r="O874" s="58"/>
      <c r="X874" s="122"/>
      <c r="Z874" s="122"/>
    </row>
    <row r="875" spans="14:26" s="7" customFormat="1">
      <c r="N875" s="58"/>
      <c r="O875" s="58"/>
      <c r="X875" s="122"/>
      <c r="Z875" s="122"/>
    </row>
    <row r="876" spans="14:26" s="7" customFormat="1">
      <c r="N876" s="58"/>
      <c r="O876" s="58"/>
      <c r="X876" s="122"/>
      <c r="Z876" s="122"/>
    </row>
    <row r="877" spans="14:26" s="7" customFormat="1">
      <c r="N877" s="58"/>
      <c r="O877" s="58"/>
      <c r="X877" s="122"/>
      <c r="Z877" s="122"/>
    </row>
    <row r="878" spans="14:26" s="7" customFormat="1">
      <c r="N878" s="58"/>
      <c r="O878" s="58"/>
      <c r="X878" s="122"/>
      <c r="Z878" s="122"/>
    </row>
    <row r="879" spans="14:26" s="7" customFormat="1">
      <c r="N879" s="58"/>
      <c r="O879" s="58"/>
      <c r="X879" s="122"/>
      <c r="Z879" s="122"/>
    </row>
    <row r="880" spans="14:26" s="7" customFormat="1">
      <c r="N880" s="58"/>
      <c r="O880" s="58"/>
      <c r="X880" s="122"/>
      <c r="Z880" s="122"/>
    </row>
    <row r="881" spans="14:26" s="7" customFormat="1">
      <c r="N881" s="58"/>
      <c r="O881" s="58"/>
      <c r="X881" s="122"/>
      <c r="Z881" s="122"/>
    </row>
    <row r="882" spans="14:26" s="7" customFormat="1">
      <c r="N882" s="58"/>
      <c r="O882" s="58"/>
      <c r="X882" s="122"/>
      <c r="Z882" s="122"/>
    </row>
    <row r="883" spans="14:26" s="7" customFormat="1">
      <c r="N883" s="58"/>
      <c r="O883" s="58"/>
      <c r="X883" s="122"/>
      <c r="Z883" s="122"/>
    </row>
  </sheetData>
  <mergeCells count="24">
    <mergeCell ref="B1:Z1"/>
    <mergeCell ref="B2:Z2"/>
    <mergeCell ref="B3:Z3"/>
    <mergeCell ref="B4:Z4"/>
    <mergeCell ref="B11:S11"/>
    <mergeCell ref="B12:S12"/>
    <mergeCell ref="H15:H16"/>
    <mergeCell ref="B6:Z6"/>
    <mergeCell ref="B7:Z7"/>
    <mergeCell ref="B8:Z8"/>
    <mergeCell ref="B9:Z9"/>
    <mergeCell ref="Y15:Y16"/>
    <mergeCell ref="Z15:Z16"/>
    <mergeCell ref="X15:X16"/>
    <mergeCell ref="W15:W16"/>
    <mergeCell ref="B13:H13"/>
    <mergeCell ref="B394:G394"/>
    <mergeCell ref="B721:G721"/>
    <mergeCell ref="B15:B16"/>
    <mergeCell ref="C15:C16"/>
    <mergeCell ref="D15:D16"/>
    <mergeCell ref="E15:E16"/>
    <mergeCell ref="F15:F16"/>
    <mergeCell ref="G15:G16"/>
  </mergeCells>
  <pageMargins left="0.43307086614173229" right="0.19685039370078741" top="0.35433070866141736" bottom="0.19685039370078741" header="0.31496062992125984" footer="0.31496062992125984"/>
  <pageSetup paperSize="9" scale="9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86"/>
  <sheetViews>
    <sheetView topLeftCell="A170" workbookViewId="0">
      <selection activeCell="C13" sqref="C13"/>
    </sheetView>
  </sheetViews>
  <sheetFormatPr defaultRowHeight="15.75"/>
  <cols>
    <col min="1" max="1" width="52" style="9" customWidth="1"/>
    <col min="2" max="2" width="6.85546875" style="9" customWidth="1"/>
    <col min="3" max="3" width="7.85546875" style="9" customWidth="1"/>
    <col min="4" max="4" width="10.7109375" style="9" customWidth="1"/>
    <col min="5" max="5" width="13.140625" style="22" customWidth="1"/>
    <col min="6" max="6" width="9.140625" style="7"/>
    <col min="7" max="7" width="14.5703125" style="7" customWidth="1"/>
    <col min="8" max="16384" width="9.140625" style="7"/>
  </cols>
  <sheetData>
    <row r="1" spans="1:5">
      <c r="A1" s="221" t="s">
        <v>3</v>
      </c>
      <c r="B1" s="221"/>
      <c r="C1" s="221"/>
      <c r="D1" s="221"/>
      <c r="E1" s="221"/>
    </row>
    <row r="2" spans="1:5">
      <c r="A2" s="217" t="s">
        <v>0</v>
      </c>
      <c r="B2" s="217"/>
      <c r="C2" s="217"/>
      <c r="D2" s="217"/>
      <c r="E2" s="217"/>
    </row>
    <row r="3" spans="1:5">
      <c r="A3" s="217" t="s">
        <v>312</v>
      </c>
      <c r="B3" s="217"/>
      <c r="C3" s="217"/>
      <c r="D3" s="217"/>
      <c r="E3" s="217"/>
    </row>
    <row r="4" spans="1:5">
      <c r="A4" s="218" t="s">
        <v>549</v>
      </c>
      <c r="B4" s="219"/>
      <c r="C4" s="219"/>
      <c r="D4" s="219"/>
      <c r="E4" s="219"/>
    </row>
    <row r="6" spans="1:5">
      <c r="A6" s="221" t="s">
        <v>550</v>
      </c>
      <c r="B6" s="221"/>
      <c r="C6" s="221"/>
      <c r="D6" s="221"/>
      <c r="E6" s="221"/>
    </row>
    <row r="7" spans="1:5">
      <c r="A7" s="217" t="s">
        <v>0</v>
      </c>
      <c r="B7" s="217"/>
      <c r="C7" s="217"/>
      <c r="D7" s="217"/>
      <c r="E7" s="217"/>
    </row>
    <row r="8" spans="1:5">
      <c r="A8" s="217" t="s">
        <v>312</v>
      </c>
      <c r="B8" s="217"/>
      <c r="C8" s="217"/>
      <c r="D8" s="217"/>
      <c r="E8" s="217"/>
    </row>
    <row r="9" spans="1:5" ht="15" customHeight="1">
      <c r="A9" s="218" t="s">
        <v>551</v>
      </c>
      <c r="B9" s="219"/>
      <c r="C9" s="219"/>
      <c r="D9" s="219"/>
      <c r="E9" s="219"/>
    </row>
    <row r="10" spans="1:5" hidden="1">
      <c r="E10" s="10"/>
    </row>
    <row r="11" spans="1:5" ht="67.5" customHeight="1">
      <c r="A11" s="220" t="s">
        <v>445</v>
      </c>
      <c r="B11" s="220"/>
      <c r="C11" s="220"/>
      <c r="D11" s="220"/>
      <c r="E11" s="220"/>
    </row>
    <row r="12" spans="1:5" ht="16.5" thickBot="1">
      <c r="E12" s="10" t="s">
        <v>313</v>
      </c>
    </row>
    <row r="13" spans="1:5" ht="30.75" customHeight="1" thickBot="1">
      <c r="A13" s="11" t="s">
        <v>314</v>
      </c>
      <c r="B13" s="12" t="s">
        <v>315</v>
      </c>
      <c r="C13" s="12" t="s">
        <v>26</v>
      </c>
      <c r="D13" s="12" t="s">
        <v>27</v>
      </c>
      <c r="E13" s="130" t="s">
        <v>2</v>
      </c>
    </row>
    <row r="14" spans="1:5">
      <c r="A14" s="13" t="s">
        <v>316</v>
      </c>
      <c r="B14" s="14" t="s">
        <v>31</v>
      </c>
      <c r="C14" s="14" t="s">
        <v>32</v>
      </c>
      <c r="D14" s="14" t="s">
        <v>317</v>
      </c>
      <c r="E14" s="15">
        <f>E15+E17+E20+E23+E29</f>
        <v>141728.6</v>
      </c>
    </row>
    <row r="15" spans="1:5" ht="45" hidden="1" customHeight="1">
      <c r="A15" s="16" t="s">
        <v>318</v>
      </c>
      <c r="B15" s="17" t="s">
        <v>31</v>
      </c>
      <c r="C15" s="17" t="s">
        <v>33</v>
      </c>
      <c r="D15" s="17" t="s">
        <v>317</v>
      </c>
      <c r="E15" s="18">
        <f>E16</f>
        <v>0</v>
      </c>
    </row>
    <row r="16" spans="1:5" hidden="1">
      <c r="A16" s="19" t="s">
        <v>34</v>
      </c>
      <c r="B16" s="20" t="s">
        <v>31</v>
      </c>
      <c r="C16" s="20" t="s">
        <v>33</v>
      </c>
      <c r="D16" s="20" t="s">
        <v>319</v>
      </c>
      <c r="E16" s="21"/>
    </row>
    <row r="17" spans="1:5" ht="65.25" customHeight="1">
      <c r="A17" s="16" t="s">
        <v>38</v>
      </c>
      <c r="B17" s="17" t="s">
        <v>31</v>
      </c>
      <c r="C17" s="17" t="s">
        <v>39</v>
      </c>
      <c r="D17" s="17" t="s">
        <v>317</v>
      </c>
      <c r="E17" s="18">
        <f>E18+E19</f>
        <v>3316.4</v>
      </c>
    </row>
    <row r="18" spans="1:5">
      <c r="A18" s="19" t="s">
        <v>42</v>
      </c>
      <c r="B18" s="20" t="s">
        <v>31</v>
      </c>
      <c r="C18" s="20" t="s">
        <v>39</v>
      </c>
      <c r="D18" s="20" t="s">
        <v>241</v>
      </c>
      <c r="E18" s="21">
        <f>прил.8_вед!Z101</f>
        <v>1873</v>
      </c>
    </row>
    <row r="19" spans="1:5" ht="47.25">
      <c r="A19" s="19" t="s">
        <v>320</v>
      </c>
      <c r="B19" s="20" t="s">
        <v>31</v>
      </c>
      <c r="C19" s="20" t="s">
        <v>39</v>
      </c>
      <c r="D19" s="20" t="s">
        <v>321</v>
      </c>
      <c r="E19" s="21">
        <f>прил.8_вед!Z103</f>
        <v>1443.4</v>
      </c>
    </row>
    <row r="20" spans="1:5" ht="62.25" customHeight="1">
      <c r="A20" s="16" t="s">
        <v>322</v>
      </c>
      <c r="B20" s="17" t="s">
        <v>31</v>
      </c>
      <c r="C20" s="17" t="s">
        <v>45</v>
      </c>
      <c r="D20" s="17" t="s">
        <v>317</v>
      </c>
      <c r="E20" s="18">
        <f>E21+E22</f>
        <v>36809.399999999994</v>
      </c>
    </row>
    <row r="21" spans="1:5">
      <c r="A21" s="19" t="s">
        <v>42</v>
      </c>
      <c r="B21" s="20" t="s">
        <v>31</v>
      </c>
      <c r="C21" s="20" t="s">
        <v>45</v>
      </c>
      <c r="D21" s="20" t="s">
        <v>241</v>
      </c>
      <c r="E21" s="21">
        <f>прил.8_вед!Z22</f>
        <v>35084.899999999994</v>
      </c>
    </row>
    <row r="22" spans="1:5" ht="47.25">
      <c r="A22" s="19" t="s">
        <v>379</v>
      </c>
      <c r="B22" s="20" t="s">
        <v>31</v>
      </c>
      <c r="C22" s="20" t="s">
        <v>45</v>
      </c>
      <c r="D22" s="20" t="s">
        <v>444</v>
      </c>
      <c r="E22" s="21">
        <f>прил.8_вед!Z26</f>
        <v>1724.5</v>
      </c>
    </row>
    <row r="23" spans="1:5">
      <c r="A23" s="16" t="s">
        <v>50</v>
      </c>
      <c r="B23" s="17" t="s">
        <v>31</v>
      </c>
      <c r="C23" s="17" t="s">
        <v>252</v>
      </c>
      <c r="D23" s="17" t="s">
        <v>317</v>
      </c>
      <c r="E23" s="18">
        <f>E24</f>
        <v>1200</v>
      </c>
    </row>
    <row r="24" spans="1:5">
      <c r="A24" s="19" t="s">
        <v>50</v>
      </c>
      <c r="B24" s="20" t="s">
        <v>31</v>
      </c>
      <c r="C24" s="20" t="s">
        <v>252</v>
      </c>
      <c r="D24" s="20" t="s">
        <v>323</v>
      </c>
      <c r="E24" s="21">
        <f>E25</f>
        <v>1200</v>
      </c>
    </row>
    <row r="25" spans="1:5" ht="47.25">
      <c r="A25" s="19" t="s">
        <v>324</v>
      </c>
      <c r="B25" s="20" t="s">
        <v>31</v>
      </c>
      <c r="C25" s="20" t="s">
        <v>252</v>
      </c>
      <c r="D25" s="20" t="s">
        <v>53</v>
      </c>
      <c r="E25" s="21">
        <f>прил.8_вед!Z28</f>
        <v>1200</v>
      </c>
    </row>
    <row r="26" spans="1:5">
      <c r="A26" s="19" t="s">
        <v>325</v>
      </c>
      <c r="B26" s="20" t="s">
        <v>31</v>
      </c>
      <c r="C26" s="20" t="s">
        <v>252</v>
      </c>
      <c r="D26" s="20" t="s">
        <v>381</v>
      </c>
      <c r="E26" s="21">
        <v>500</v>
      </c>
    </row>
    <row r="27" spans="1:5" ht="47.25">
      <c r="A27" s="19" t="s">
        <v>326</v>
      </c>
      <c r="B27" s="20" t="s">
        <v>31</v>
      </c>
      <c r="C27" s="20" t="s">
        <v>252</v>
      </c>
      <c r="D27" s="20" t="s">
        <v>382</v>
      </c>
      <c r="E27" s="21">
        <v>530</v>
      </c>
    </row>
    <row r="28" spans="1:5">
      <c r="A28" s="19" t="s">
        <v>383</v>
      </c>
      <c r="B28" s="20" t="s">
        <v>31</v>
      </c>
      <c r="C28" s="20" t="s">
        <v>252</v>
      </c>
      <c r="D28" s="20" t="s">
        <v>384</v>
      </c>
      <c r="E28" s="21">
        <v>170</v>
      </c>
    </row>
    <row r="29" spans="1:5">
      <c r="A29" s="16" t="s">
        <v>56</v>
      </c>
      <c r="B29" s="17" t="s">
        <v>31</v>
      </c>
      <c r="C29" s="17" t="s">
        <v>470</v>
      </c>
      <c r="D29" s="17" t="s">
        <v>317</v>
      </c>
      <c r="E29" s="18">
        <f>E33+E34+E37+E39++E30+E35+E36</f>
        <v>100402.80000000002</v>
      </c>
    </row>
    <row r="30" spans="1:5" ht="31.5">
      <c r="A30" s="16" t="s">
        <v>58</v>
      </c>
      <c r="B30" s="17" t="s">
        <v>31</v>
      </c>
      <c r="C30" s="17" t="s">
        <v>470</v>
      </c>
      <c r="D30" s="17" t="s">
        <v>446</v>
      </c>
      <c r="E30" s="18">
        <f>E31+E32</f>
        <v>849.90000000000009</v>
      </c>
    </row>
    <row r="31" spans="1:5" ht="31.5">
      <c r="A31" s="19" t="s">
        <v>60</v>
      </c>
      <c r="B31" s="20" t="s">
        <v>71</v>
      </c>
      <c r="C31" s="20" t="s">
        <v>470</v>
      </c>
      <c r="D31" s="20" t="s">
        <v>62</v>
      </c>
      <c r="E31" s="21">
        <f>прил.8_вед!Z33</f>
        <v>674.2</v>
      </c>
    </row>
    <row r="32" spans="1:5" ht="31.5">
      <c r="A32" s="3" t="s">
        <v>419</v>
      </c>
      <c r="B32" s="20" t="s">
        <v>31</v>
      </c>
      <c r="C32" s="20" t="s">
        <v>470</v>
      </c>
      <c r="D32" s="27" t="s">
        <v>420</v>
      </c>
      <c r="E32" s="21">
        <f>прил.8_вед!Z35</f>
        <v>175.7</v>
      </c>
    </row>
    <row r="33" spans="1:5" ht="17.25" customHeight="1">
      <c r="A33" s="19" t="s">
        <v>42</v>
      </c>
      <c r="B33" s="20" t="s">
        <v>31</v>
      </c>
      <c r="C33" s="20" t="s">
        <v>470</v>
      </c>
      <c r="D33" s="20" t="s">
        <v>241</v>
      </c>
      <c r="E33" s="21">
        <f>прил.8_вед!Z248</f>
        <v>5831.7000000000007</v>
      </c>
    </row>
    <row r="34" spans="1:5" ht="28.5" customHeight="1">
      <c r="A34" s="19" t="s">
        <v>94</v>
      </c>
      <c r="B34" s="20" t="s">
        <v>31</v>
      </c>
      <c r="C34" s="20" t="s">
        <v>470</v>
      </c>
      <c r="D34" s="20" t="s">
        <v>95</v>
      </c>
      <c r="E34" s="21">
        <f>прил.8_вед!Z179+прил.8_вед!Z300</f>
        <v>9241.7000000000007</v>
      </c>
    </row>
    <row r="35" spans="1:5" ht="47.25" customHeight="1">
      <c r="A35" s="19" t="s">
        <v>64</v>
      </c>
      <c r="B35" s="20" t="s">
        <v>31</v>
      </c>
      <c r="C35" s="20" t="s">
        <v>470</v>
      </c>
      <c r="D35" s="20" t="s">
        <v>65</v>
      </c>
      <c r="E35" s="21">
        <f>прил.8_вед!Z38</f>
        <v>1835.6</v>
      </c>
    </row>
    <row r="36" spans="1:5" ht="30.75" customHeight="1">
      <c r="A36" s="111" t="s">
        <v>66</v>
      </c>
      <c r="B36" s="20" t="s">
        <v>31</v>
      </c>
      <c r="C36" s="20" t="s">
        <v>470</v>
      </c>
      <c r="D36" s="20" t="s">
        <v>67</v>
      </c>
      <c r="E36" s="21">
        <f>прил.8_вед!Z40+прил.8_вед!Z251</f>
        <v>81102.900000000009</v>
      </c>
    </row>
    <row r="37" spans="1:5" ht="29.25" customHeight="1">
      <c r="A37" s="19" t="s">
        <v>175</v>
      </c>
      <c r="B37" s="20" t="s">
        <v>31</v>
      </c>
      <c r="C37" s="20" t="s">
        <v>470</v>
      </c>
      <c r="D37" s="20" t="s">
        <v>176</v>
      </c>
      <c r="E37" s="21">
        <f>E38</f>
        <v>1420</v>
      </c>
    </row>
    <row r="38" spans="1:5" ht="28.5" customHeight="1">
      <c r="A38" s="19" t="s">
        <v>94</v>
      </c>
      <c r="B38" s="20" t="s">
        <v>31</v>
      </c>
      <c r="C38" s="20" t="s">
        <v>470</v>
      </c>
      <c r="D38" s="20" t="s">
        <v>406</v>
      </c>
      <c r="E38" s="21">
        <f>прил.8_вед!Z107</f>
        <v>1420</v>
      </c>
    </row>
    <row r="39" spans="1:5" ht="15" customHeight="1">
      <c r="A39" s="19" t="s">
        <v>69</v>
      </c>
      <c r="B39" s="20" t="s">
        <v>31</v>
      </c>
      <c r="C39" s="20" t="s">
        <v>470</v>
      </c>
      <c r="D39" s="20" t="s">
        <v>70</v>
      </c>
      <c r="E39" s="21">
        <f>E40+E41</f>
        <v>121</v>
      </c>
    </row>
    <row r="40" spans="1:5" ht="46.5" customHeight="1">
      <c r="A40" s="19" t="s">
        <v>386</v>
      </c>
      <c r="B40" s="20" t="s">
        <v>31</v>
      </c>
      <c r="C40" s="20" t="s">
        <v>470</v>
      </c>
      <c r="D40" s="20" t="s">
        <v>387</v>
      </c>
      <c r="E40" s="21">
        <f>прил.8_вед!Z42</f>
        <v>121</v>
      </c>
    </row>
    <row r="41" spans="1:5" ht="46.5" hidden="1" customHeight="1">
      <c r="A41" s="3" t="s">
        <v>431</v>
      </c>
      <c r="B41" s="20" t="s">
        <v>31</v>
      </c>
      <c r="C41" s="20" t="s">
        <v>470</v>
      </c>
      <c r="D41" s="20" t="s">
        <v>70</v>
      </c>
      <c r="E41" s="21">
        <f>прил.8_вед!X252</f>
        <v>0</v>
      </c>
    </row>
    <row r="42" spans="1:5" ht="18" customHeight="1">
      <c r="A42" s="139" t="s">
        <v>327</v>
      </c>
      <c r="B42" s="17" t="s">
        <v>33</v>
      </c>
      <c r="C42" s="17" t="s">
        <v>32</v>
      </c>
      <c r="D42" s="17" t="s">
        <v>317</v>
      </c>
      <c r="E42" s="18">
        <f>E43</f>
        <v>521.9</v>
      </c>
    </row>
    <row r="43" spans="1:5" ht="15.75" customHeight="1">
      <c r="A43" s="16" t="s">
        <v>447</v>
      </c>
      <c r="B43" s="17" t="s">
        <v>33</v>
      </c>
      <c r="C43" s="17" t="s">
        <v>39</v>
      </c>
      <c r="D43" s="17" t="s">
        <v>317</v>
      </c>
      <c r="E43" s="18">
        <f>E44</f>
        <v>521.9</v>
      </c>
    </row>
    <row r="44" spans="1:5" ht="44.25" customHeight="1">
      <c r="A44" s="19" t="s">
        <v>4</v>
      </c>
      <c r="B44" s="20" t="s">
        <v>33</v>
      </c>
      <c r="C44" s="20" t="s">
        <v>39</v>
      </c>
      <c r="D44" s="20" t="s">
        <v>73</v>
      </c>
      <c r="E44" s="21">
        <f>прил.8_вед!Z45</f>
        <v>521.9</v>
      </c>
    </row>
    <row r="45" spans="1:5" ht="30.75" customHeight="1">
      <c r="A45" s="139" t="s">
        <v>328</v>
      </c>
      <c r="B45" s="17" t="s">
        <v>39</v>
      </c>
      <c r="C45" s="17" t="s">
        <v>32</v>
      </c>
      <c r="D45" s="17" t="s">
        <v>317</v>
      </c>
      <c r="E45" s="18">
        <f>E46+E51</f>
        <v>5083.12</v>
      </c>
    </row>
    <row r="46" spans="1:5">
      <c r="A46" s="16" t="s">
        <v>189</v>
      </c>
      <c r="B46" s="17" t="s">
        <v>39</v>
      </c>
      <c r="C46" s="17" t="s">
        <v>33</v>
      </c>
      <c r="D46" s="17" t="s">
        <v>317</v>
      </c>
      <c r="E46" s="18">
        <f>E47+E48+E49+E50</f>
        <v>3055.92</v>
      </c>
    </row>
    <row r="47" spans="1:5" ht="15.75" customHeight="1">
      <c r="A47" s="19" t="s">
        <v>190</v>
      </c>
      <c r="B47" s="20" t="s">
        <v>39</v>
      </c>
      <c r="C47" s="20" t="s">
        <v>33</v>
      </c>
      <c r="D47" s="20" t="s">
        <v>193</v>
      </c>
      <c r="E47" s="21">
        <f>прил.8_вед!Z189</f>
        <v>355.91999999999996</v>
      </c>
    </row>
    <row r="48" spans="1:5" ht="45" customHeight="1">
      <c r="A48" s="19" t="s">
        <v>329</v>
      </c>
      <c r="B48" s="20" t="s">
        <v>39</v>
      </c>
      <c r="C48" s="20" t="s">
        <v>33</v>
      </c>
      <c r="D48" s="20" t="s">
        <v>197</v>
      </c>
      <c r="E48" s="21">
        <f>прил.8_вед!Z191</f>
        <v>2027</v>
      </c>
    </row>
    <row r="49" spans="1:5" ht="30.75" customHeight="1">
      <c r="A49" s="19" t="s">
        <v>198</v>
      </c>
      <c r="B49" s="20" t="s">
        <v>39</v>
      </c>
      <c r="C49" s="20" t="s">
        <v>33</v>
      </c>
      <c r="D49" s="20" t="s">
        <v>199</v>
      </c>
      <c r="E49" s="21">
        <f>прил.8_вед!Z193</f>
        <v>420.4</v>
      </c>
    </row>
    <row r="50" spans="1:5" ht="47.25">
      <c r="A50" s="19" t="s">
        <v>200</v>
      </c>
      <c r="B50" s="20" t="s">
        <v>39</v>
      </c>
      <c r="C50" s="20" t="s">
        <v>33</v>
      </c>
      <c r="D50" s="20" t="s">
        <v>201</v>
      </c>
      <c r="E50" s="21">
        <f>прил.8_вед!Z195</f>
        <v>252.6</v>
      </c>
    </row>
    <row r="51" spans="1:5" ht="44.25" customHeight="1">
      <c r="A51" s="16" t="s">
        <v>209</v>
      </c>
      <c r="B51" s="17" t="s">
        <v>39</v>
      </c>
      <c r="C51" s="17" t="s">
        <v>109</v>
      </c>
      <c r="D51" s="17" t="s">
        <v>317</v>
      </c>
      <c r="E51" s="18">
        <f>E52</f>
        <v>2027.2</v>
      </c>
    </row>
    <row r="52" spans="1:5" ht="15.75" customHeight="1">
      <c r="A52" s="19" t="s">
        <v>210</v>
      </c>
      <c r="B52" s="20" t="s">
        <v>39</v>
      </c>
      <c r="C52" s="20" t="s">
        <v>109</v>
      </c>
      <c r="D52" s="20" t="s">
        <v>211</v>
      </c>
      <c r="E52" s="21">
        <f>прил.8_вед!Z48</f>
        <v>2027.2</v>
      </c>
    </row>
    <row r="53" spans="1:5">
      <c r="A53" s="139" t="s">
        <v>74</v>
      </c>
      <c r="B53" s="17" t="s">
        <v>45</v>
      </c>
      <c r="C53" s="17" t="s">
        <v>32</v>
      </c>
      <c r="D53" s="17" t="s">
        <v>317</v>
      </c>
      <c r="E53" s="18">
        <f>E54+E56</f>
        <v>15007</v>
      </c>
    </row>
    <row r="54" spans="1:5">
      <c r="A54" s="4" t="s">
        <v>424</v>
      </c>
      <c r="B54" s="20" t="s">
        <v>45</v>
      </c>
      <c r="C54" s="20" t="s">
        <v>33</v>
      </c>
      <c r="D54" s="20" t="s">
        <v>317</v>
      </c>
      <c r="E54" s="21">
        <f>E55</f>
        <v>11080</v>
      </c>
    </row>
    <row r="55" spans="1:5" ht="47.25">
      <c r="A55" s="3" t="s">
        <v>496</v>
      </c>
      <c r="B55" s="20" t="s">
        <v>45</v>
      </c>
      <c r="C55" s="20" t="s">
        <v>33</v>
      </c>
      <c r="D55" s="27" t="s">
        <v>426</v>
      </c>
      <c r="E55" s="21">
        <f>прил.8_вед!Z53+прил.8_вед!Z112+прил.8_вед!Z120+прил.8_вед!Z133+прил.8_вед!Z167+прил.8_вед!Z319+прил.8_вед!Z343+прил.8_вед!Z372</f>
        <v>11080</v>
      </c>
    </row>
    <row r="56" spans="1:5" ht="31.5">
      <c r="A56" s="19" t="s">
        <v>389</v>
      </c>
      <c r="B56" s="20" t="s">
        <v>45</v>
      </c>
      <c r="C56" s="20" t="s">
        <v>51</v>
      </c>
      <c r="D56" s="20" t="s">
        <v>70</v>
      </c>
      <c r="E56" s="21">
        <f>E57</f>
        <v>3927</v>
      </c>
    </row>
    <row r="57" spans="1:5" ht="14.25" customHeight="1">
      <c r="A57" s="19" t="s">
        <v>69</v>
      </c>
      <c r="B57" s="20" t="s">
        <v>45</v>
      </c>
      <c r="C57" s="20" t="s">
        <v>51</v>
      </c>
      <c r="D57" s="20" t="s">
        <v>390</v>
      </c>
      <c r="E57" s="21">
        <f>прил.8_вед!Z255</f>
        <v>3927</v>
      </c>
    </row>
    <row r="58" spans="1:5" ht="16.5" customHeight="1">
      <c r="A58" s="139" t="s">
        <v>79</v>
      </c>
      <c r="B58" s="17" t="s">
        <v>80</v>
      </c>
      <c r="C58" s="17" t="s">
        <v>32</v>
      </c>
      <c r="D58" s="17" t="s">
        <v>317</v>
      </c>
      <c r="E58" s="18">
        <f>E59+E68+E77+E63</f>
        <v>22881.45</v>
      </c>
    </row>
    <row r="59" spans="1:5">
      <c r="A59" s="16" t="s">
        <v>81</v>
      </c>
      <c r="B59" s="17" t="s">
        <v>80</v>
      </c>
      <c r="C59" s="17" t="s">
        <v>31</v>
      </c>
      <c r="D59" s="17" t="s">
        <v>317</v>
      </c>
      <c r="E59" s="18">
        <f>E61+E62+E60</f>
        <v>1290</v>
      </c>
    </row>
    <row r="60" spans="1:5" ht="17.25" customHeight="1">
      <c r="A60" s="19" t="s">
        <v>330</v>
      </c>
      <c r="B60" s="20" t="s">
        <v>80</v>
      </c>
      <c r="C60" s="20" t="s">
        <v>31</v>
      </c>
      <c r="D60" s="27" t="s">
        <v>427</v>
      </c>
      <c r="E60" s="21">
        <f>прил.8_вед!Z57</f>
        <v>990</v>
      </c>
    </row>
    <row r="61" spans="1:5" ht="15.75" customHeight="1">
      <c r="A61" s="19" t="s">
        <v>330</v>
      </c>
      <c r="B61" s="20" t="s">
        <v>80</v>
      </c>
      <c r="C61" s="20" t="s">
        <v>31</v>
      </c>
      <c r="D61" s="20" t="s">
        <v>392</v>
      </c>
      <c r="E61" s="21">
        <f>прил.8_вед!Z58</f>
        <v>300</v>
      </c>
    </row>
    <row r="62" spans="1:5" ht="47.25" hidden="1">
      <c r="A62" s="19" t="s">
        <v>391</v>
      </c>
      <c r="B62" s="20" t="s">
        <v>80</v>
      </c>
      <c r="C62" s="20" t="s">
        <v>31</v>
      </c>
      <c r="D62" s="20" t="s">
        <v>256</v>
      </c>
      <c r="E62" s="21"/>
    </row>
    <row r="63" spans="1:5">
      <c r="A63" s="16" t="s">
        <v>87</v>
      </c>
      <c r="B63" s="17" t="s">
        <v>80</v>
      </c>
      <c r="C63" s="17" t="s">
        <v>33</v>
      </c>
      <c r="D63" s="17" t="s">
        <v>317</v>
      </c>
      <c r="E63" s="18">
        <f>E65+E67+E66</f>
        <v>8203.7999999999993</v>
      </c>
    </row>
    <row r="64" spans="1:5" ht="94.5" hidden="1">
      <c r="A64" s="19" t="s">
        <v>393</v>
      </c>
      <c r="B64" s="20" t="s">
        <v>80</v>
      </c>
      <c r="C64" s="20" t="s">
        <v>33</v>
      </c>
      <c r="D64" s="20" t="s">
        <v>88</v>
      </c>
      <c r="E64" s="21"/>
    </row>
    <row r="65" spans="1:5" ht="63">
      <c r="A65" s="19" t="s">
        <v>214</v>
      </c>
      <c r="B65" s="20" t="s">
        <v>80</v>
      </c>
      <c r="C65" s="20" t="s">
        <v>33</v>
      </c>
      <c r="D65" s="20" t="s">
        <v>256</v>
      </c>
      <c r="E65" s="21">
        <f>прил.8_вед!Z259</f>
        <v>5500</v>
      </c>
    </row>
    <row r="66" spans="1:5" ht="47.25">
      <c r="A66" s="111" t="s">
        <v>501</v>
      </c>
      <c r="B66" s="20" t="s">
        <v>80</v>
      </c>
      <c r="C66" s="20" t="s">
        <v>33</v>
      </c>
      <c r="D66" s="20" t="s">
        <v>502</v>
      </c>
      <c r="E66" s="21">
        <f>прил.8_вед!Z62</f>
        <v>703.8</v>
      </c>
    </row>
    <row r="67" spans="1:5" ht="65.25" customHeight="1">
      <c r="A67" s="3" t="s">
        <v>503</v>
      </c>
      <c r="B67" s="20" t="s">
        <v>80</v>
      </c>
      <c r="C67" s="20" t="s">
        <v>33</v>
      </c>
      <c r="D67" s="27" t="s">
        <v>504</v>
      </c>
      <c r="E67" s="21">
        <f>прил.8_вед!Z262</f>
        <v>2000</v>
      </c>
    </row>
    <row r="68" spans="1:5">
      <c r="A68" s="16" t="s">
        <v>89</v>
      </c>
      <c r="B68" s="17" t="s">
        <v>80</v>
      </c>
      <c r="C68" s="17" t="s">
        <v>39</v>
      </c>
      <c r="D68" s="17" t="s">
        <v>317</v>
      </c>
      <c r="E68" s="18">
        <f>E69+E70+E71+E72+E73</f>
        <v>11044.650000000001</v>
      </c>
    </row>
    <row r="69" spans="1:5" hidden="1">
      <c r="A69" s="19"/>
      <c r="B69" s="20" t="s">
        <v>80</v>
      </c>
      <c r="C69" s="20" t="s">
        <v>39</v>
      </c>
      <c r="D69" s="20" t="s">
        <v>394</v>
      </c>
      <c r="E69" s="21"/>
    </row>
    <row r="70" spans="1:5" hidden="1">
      <c r="A70" s="19" t="s">
        <v>395</v>
      </c>
      <c r="B70" s="20" t="s">
        <v>80</v>
      </c>
      <c r="C70" s="20" t="s">
        <v>39</v>
      </c>
      <c r="D70" s="20" t="s">
        <v>396</v>
      </c>
      <c r="E70" s="21"/>
    </row>
    <row r="71" spans="1:5">
      <c r="A71" s="19" t="s">
        <v>216</v>
      </c>
      <c r="B71" s="20" t="s">
        <v>80</v>
      </c>
      <c r="C71" s="20" t="s">
        <v>39</v>
      </c>
      <c r="D71" s="20" t="s">
        <v>217</v>
      </c>
      <c r="E71" s="112">
        <f>прил.8_вед!Z264</f>
        <v>300</v>
      </c>
    </row>
    <row r="72" spans="1:5" ht="31.5" hidden="1">
      <c r="A72" s="19" t="s">
        <v>90</v>
      </c>
      <c r="B72" s="20" t="s">
        <v>80</v>
      </c>
      <c r="C72" s="20" t="s">
        <v>39</v>
      </c>
      <c r="D72" s="20" t="s">
        <v>91</v>
      </c>
      <c r="E72" s="112"/>
    </row>
    <row r="73" spans="1:5" ht="15.75" customHeight="1">
      <c r="A73" s="113" t="s">
        <v>69</v>
      </c>
      <c r="B73" s="114" t="s">
        <v>80</v>
      </c>
      <c r="C73" s="114" t="s">
        <v>39</v>
      </c>
      <c r="D73" s="114" t="s">
        <v>70</v>
      </c>
      <c r="E73" s="112">
        <f>E74+E75+E76</f>
        <v>10744.650000000001</v>
      </c>
    </row>
    <row r="74" spans="1:5" ht="45" customHeight="1">
      <c r="A74" s="3" t="s">
        <v>435</v>
      </c>
      <c r="B74" s="20" t="s">
        <v>80</v>
      </c>
      <c r="C74" s="20" t="s">
        <v>39</v>
      </c>
      <c r="D74" s="27" t="s">
        <v>434</v>
      </c>
      <c r="E74" s="21">
        <f>прил.8_вед!Z265</f>
        <v>2437.5500000000002</v>
      </c>
    </row>
    <row r="75" spans="1:5" ht="44.25" customHeight="1">
      <c r="A75" s="3" t="s">
        <v>433</v>
      </c>
      <c r="B75" s="20" t="s">
        <v>80</v>
      </c>
      <c r="C75" s="20" t="s">
        <v>39</v>
      </c>
      <c r="D75" s="27" t="s">
        <v>434</v>
      </c>
      <c r="E75" s="21">
        <f>прил.8_вед!Z266</f>
        <v>5231.8</v>
      </c>
    </row>
    <row r="76" spans="1:5" ht="30.75" customHeight="1">
      <c r="A76" s="132" t="s">
        <v>469</v>
      </c>
      <c r="B76" s="20" t="s">
        <v>80</v>
      </c>
      <c r="C76" s="20" t="s">
        <v>39</v>
      </c>
      <c r="D76" s="27" t="s">
        <v>466</v>
      </c>
      <c r="E76" s="21">
        <f>прил.8_вед!Z267</f>
        <v>3075.3</v>
      </c>
    </row>
    <row r="77" spans="1:5" ht="30.75" customHeight="1">
      <c r="A77" s="16" t="s">
        <v>92</v>
      </c>
      <c r="B77" s="17" t="s">
        <v>80</v>
      </c>
      <c r="C77" s="17" t="s">
        <v>80</v>
      </c>
      <c r="D77" s="17" t="s">
        <v>317</v>
      </c>
      <c r="E77" s="18">
        <f>E78+E79</f>
        <v>2343</v>
      </c>
    </row>
    <row r="78" spans="1:5" ht="31.5">
      <c r="A78" s="19" t="s">
        <v>94</v>
      </c>
      <c r="B78" s="20" t="s">
        <v>80</v>
      </c>
      <c r="C78" s="20" t="s">
        <v>80</v>
      </c>
      <c r="D78" s="20" t="s">
        <v>95</v>
      </c>
      <c r="E78" s="21">
        <f>прил.8_вед!Z207</f>
        <v>1100</v>
      </c>
    </row>
    <row r="79" spans="1:5">
      <c r="A79" s="19" t="s">
        <v>331</v>
      </c>
      <c r="B79" s="20" t="s">
        <v>80</v>
      </c>
      <c r="C79" s="20" t="s">
        <v>80</v>
      </c>
      <c r="D79" s="20" t="s">
        <v>96</v>
      </c>
      <c r="E79" s="21">
        <f>прил.8_вед!Z65</f>
        <v>1243</v>
      </c>
    </row>
    <row r="80" spans="1:5">
      <c r="A80" s="139" t="s">
        <v>98</v>
      </c>
      <c r="B80" s="17" t="s">
        <v>99</v>
      </c>
      <c r="C80" s="17" t="s">
        <v>32</v>
      </c>
      <c r="D80" s="17" t="s">
        <v>317</v>
      </c>
      <c r="E80" s="18">
        <f>E81+E83+E94+E97+E103</f>
        <v>115049.7</v>
      </c>
    </row>
    <row r="81" spans="1:5">
      <c r="A81" s="16" t="s">
        <v>100</v>
      </c>
      <c r="B81" s="17" t="s">
        <v>99</v>
      </c>
      <c r="C81" s="17" t="s">
        <v>31</v>
      </c>
      <c r="D81" s="17" t="s">
        <v>317</v>
      </c>
      <c r="E81" s="18">
        <f>E82</f>
        <v>39140.699999999997</v>
      </c>
    </row>
    <row r="82" spans="1:5" ht="31.5">
      <c r="A82" s="19" t="s">
        <v>94</v>
      </c>
      <c r="B82" s="20" t="s">
        <v>99</v>
      </c>
      <c r="C82" s="20" t="s">
        <v>31</v>
      </c>
      <c r="D82" s="20" t="s">
        <v>102</v>
      </c>
      <c r="E82" s="21">
        <f>прил.8_вед!Z113+прил.8_вед!Z121+прил.8_вед!Z126+прил.8_вед!Z134</f>
        <v>39140.699999999997</v>
      </c>
    </row>
    <row r="83" spans="1:5">
      <c r="A83" s="16" t="s">
        <v>161</v>
      </c>
      <c r="B83" s="17" t="s">
        <v>99</v>
      </c>
      <c r="C83" s="17" t="s">
        <v>33</v>
      </c>
      <c r="D83" s="17" t="s">
        <v>317</v>
      </c>
      <c r="E83" s="18">
        <f>E84+E88+E90+E93</f>
        <v>71744.100000000006</v>
      </c>
    </row>
    <row r="84" spans="1:5" ht="31.5">
      <c r="A84" s="19" t="s">
        <v>289</v>
      </c>
      <c r="B84" s="20" t="s">
        <v>99</v>
      </c>
      <c r="C84" s="20" t="s">
        <v>33</v>
      </c>
      <c r="D84" s="20" t="s">
        <v>291</v>
      </c>
      <c r="E84" s="21">
        <f>E85+E86</f>
        <v>45456.5</v>
      </c>
    </row>
    <row r="85" spans="1:5" ht="31.5">
      <c r="A85" s="19" t="s">
        <v>94</v>
      </c>
      <c r="B85" s="20" t="s">
        <v>99</v>
      </c>
      <c r="C85" s="20" t="s">
        <v>33</v>
      </c>
      <c r="D85" s="20" t="s">
        <v>291</v>
      </c>
      <c r="E85" s="112">
        <f>прил.8_вед!Z323+прил.8_вед!Z347+прил.8_вед!Z376</f>
        <v>9555.6999999999989</v>
      </c>
    </row>
    <row r="86" spans="1:5" ht="106.5" customHeight="1">
      <c r="A86" s="19" t="s">
        <v>292</v>
      </c>
      <c r="B86" s="20" t="s">
        <v>99</v>
      </c>
      <c r="C86" s="20" t="s">
        <v>33</v>
      </c>
      <c r="D86" s="20" t="s">
        <v>293</v>
      </c>
      <c r="E86" s="21">
        <f>прил.8_вед!Z324+прил.8_вед!Z348+прил.8_вед!Z377</f>
        <v>35900.800000000003</v>
      </c>
    </row>
    <row r="87" spans="1:5" ht="63" hidden="1">
      <c r="A87" s="19" t="s">
        <v>448</v>
      </c>
      <c r="B87" s="20" t="s">
        <v>99</v>
      </c>
      <c r="C87" s="20" t="s">
        <v>33</v>
      </c>
      <c r="D87" s="20" t="s">
        <v>449</v>
      </c>
      <c r="E87" s="21"/>
    </row>
    <row r="88" spans="1:5" ht="18" customHeight="1">
      <c r="A88" s="19" t="s">
        <v>165</v>
      </c>
      <c r="B88" s="20" t="s">
        <v>99</v>
      </c>
      <c r="C88" s="20" t="s">
        <v>33</v>
      </c>
      <c r="D88" s="20" t="s">
        <v>166</v>
      </c>
      <c r="E88" s="21">
        <f>E89</f>
        <v>23534.799999999999</v>
      </c>
    </row>
    <row r="89" spans="1:5" ht="31.5">
      <c r="A89" s="19" t="s">
        <v>94</v>
      </c>
      <c r="B89" s="20" t="s">
        <v>99</v>
      </c>
      <c r="C89" s="20" t="s">
        <v>33</v>
      </c>
      <c r="D89" s="20" t="s">
        <v>167</v>
      </c>
      <c r="E89" s="21">
        <f>прил.8_вед!Z149+прил.8_вед!Z159+прил.8_вед!Z171</f>
        <v>23534.799999999999</v>
      </c>
    </row>
    <row r="90" spans="1:5" ht="31.5" hidden="1">
      <c r="A90" s="115" t="s">
        <v>157</v>
      </c>
      <c r="B90" s="20" t="s">
        <v>99</v>
      </c>
      <c r="C90" s="20" t="s">
        <v>33</v>
      </c>
      <c r="D90" s="20" t="s">
        <v>205</v>
      </c>
      <c r="E90" s="21"/>
    </row>
    <row r="91" spans="1:5" ht="47.25" hidden="1">
      <c r="A91" s="111" t="s">
        <v>296</v>
      </c>
      <c r="B91" s="20" t="s">
        <v>99</v>
      </c>
      <c r="C91" s="20" t="s">
        <v>33</v>
      </c>
      <c r="D91" s="20" t="s">
        <v>297</v>
      </c>
      <c r="E91" s="21"/>
    </row>
    <row r="92" spans="1:5" ht="18" customHeight="1">
      <c r="A92" s="3" t="s">
        <v>69</v>
      </c>
      <c r="B92" s="20" t="s">
        <v>99</v>
      </c>
      <c r="C92" s="20" t="s">
        <v>33</v>
      </c>
      <c r="D92" s="20" t="s">
        <v>70</v>
      </c>
      <c r="E92" s="21">
        <f>E93</f>
        <v>2752.8</v>
      </c>
    </row>
    <row r="93" spans="1:5" ht="28.5" customHeight="1">
      <c r="A93" s="3" t="s">
        <v>436</v>
      </c>
      <c r="B93" s="20" t="s">
        <v>99</v>
      </c>
      <c r="C93" s="20" t="s">
        <v>33</v>
      </c>
      <c r="D93" s="27" t="s">
        <v>437</v>
      </c>
      <c r="E93" s="21">
        <f>прил.8_вед!Z271</f>
        <v>2752.8</v>
      </c>
    </row>
    <row r="94" spans="1:5" ht="28.5" customHeight="1">
      <c r="A94" s="16" t="s">
        <v>149</v>
      </c>
      <c r="B94" s="17" t="s">
        <v>99</v>
      </c>
      <c r="C94" s="17" t="s">
        <v>80</v>
      </c>
      <c r="D94" s="17" t="s">
        <v>317</v>
      </c>
      <c r="E94" s="18">
        <f>E95</f>
        <v>44.900000000000006</v>
      </c>
    </row>
    <row r="95" spans="1:5" ht="31.5">
      <c r="A95" s="19" t="s">
        <v>299</v>
      </c>
      <c r="B95" s="20" t="s">
        <v>99</v>
      </c>
      <c r="C95" s="20" t="s">
        <v>80</v>
      </c>
      <c r="D95" s="20" t="s">
        <v>300</v>
      </c>
      <c r="E95" s="21">
        <f>E96</f>
        <v>44.900000000000006</v>
      </c>
    </row>
    <row r="96" spans="1:5" ht="18" customHeight="1">
      <c r="A96" s="19" t="s">
        <v>150</v>
      </c>
      <c r="B96" s="20" t="s">
        <v>99</v>
      </c>
      <c r="C96" s="20" t="s">
        <v>80</v>
      </c>
      <c r="D96" s="20" t="s">
        <v>151</v>
      </c>
      <c r="E96" s="21">
        <f>прил.8_вед!Z329+прил.8_вед!Z362+прил.8_вед!Z386</f>
        <v>44.900000000000006</v>
      </c>
    </row>
    <row r="97" spans="1:5" ht="15.75" customHeight="1">
      <c r="A97" s="16" t="s">
        <v>104</v>
      </c>
      <c r="B97" s="17" t="s">
        <v>99</v>
      </c>
      <c r="C97" s="17" t="s">
        <v>99</v>
      </c>
      <c r="D97" s="17" t="s">
        <v>317</v>
      </c>
      <c r="E97" s="18">
        <f>E98+E100</f>
        <v>1800</v>
      </c>
    </row>
    <row r="98" spans="1:5" ht="31.5">
      <c r="A98" s="19" t="s">
        <v>332</v>
      </c>
      <c r="B98" s="20" t="s">
        <v>99</v>
      </c>
      <c r="C98" s="20" t="s">
        <v>99</v>
      </c>
      <c r="D98" s="20" t="s">
        <v>333</v>
      </c>
      <c r="E98" s="21">
        <f>E99</f>
        <v>800</v>
      </c>
    </row>
    <row r="99" spans="1:5" ht="16.5" customHeight="1">
      <c r="A99" s="19" t="s">
        <v>105</v>
      </c>
      <c r="B99" s="20" t="s">
        <v>99</v>
      </c>
      <c r="C99" s="20" t="s">
        <v>99</v>
      </c>
      <c r="D99" s="20" t="s">
        <v>106</v>
      </c>
      <c r="E99" s="21">
        <f>прил.8_вед!Z72</f>
        <v>800</v>
      </c>
    </row>
    <row r="100" spans="1:5" ht="31.5">
      <c r="A100" s="19" t="s">
        <v>334</v>
      </c>
      <c r="B100" s="20" t="s">
        <v>99</v>
      </c>
      <c r="C100" s="20" t="s">
        <v>99</v>
      </c>
      <c r="D100" s="20" t="s">
        <v>169</v>
      </c>
      <c r="E100" s="21">
        <f>E101</f>
        <v>1000</v>
      </c>
    </row>
    <row r="101" spans="1:5">
      <c r="A101" s="19" t="s">
        <v>170</v>
      </c>
      <c r="B101" s="20" t="s">
        <v>99</v>
      </c>
      <c r="C101" s="20" t="s">
        <v>99</v>
      </c>
      <c r="D101" s="20" t="s">
        <v>171</v>
      </c>
      <c r="E101" s="21">
        <f>прил.8_вед!Z152+прил.8_вед!Z161+прил.8_вед!Z174+прил.8_вед!Z334+прил.8_вед!Z367+прил.8_вед!Z391</f>
        <v>1000</v>
      </c>
    </row>
    <row r="102" spans="1:5" ht="31.5" hidden="1">
      <c r="A102" s="19" t="s">
        <v>221</v>
      </c>
      <c r="B102" s="20" t="s">
        <v>99</v>
      </c>
      <c r="C102" s="20" t="s">
        <v>99</v>
      </c>
      <c r="D102" s="20" t="s">
        <v>224</v>
      </c>
      <c r="E102" s="21"/>
    </row>
    <row r="103" spans="1:5">
      <c r="A103" s="16" t="s">
        <v>108</v>
      </c>
      <c r="B103" s="17" t="s">
        <v>99</v>
      </c>
      <c r="C103" s="17" t="s">
        <v>109</v>
      </c>
      <c r="D103" s="17" t="s">
        <v>317</v>
      </c>
      <c r="E103" s="18">
        <f>E104+E106</f>
        <v>2320</v>
      </c>
    </row>
    <row r="104" spans="1:5" ht="31.5">
      <c r="A104" s="19" t="s">
        <v>302</v>
      </c>
      <c r="B104" s="20" t="s">
        <v>99</v>
      </c>
      <c r="C104" s="20" t="s">
        <v>109</v>
      </c>
      <c r="D104" s="20" t="s">
        <v>303</v>
      </c>
      <c r="E104" s="21">
        <f>E105</f>
        <v>1820</v>
      </c>
    </row>
    <row r="105" spans="1:5" ht="47.25">
      <c r="A105" s="19" t="s">
        <v>418</v>
      </c>
      <c r="B105" s="20" t="s">
        <v>99</v>
      </c>
      <c r="C105" s="20" t="s">
        <v>109</v>
      </c>
      <c r="D105" s="20" t="s">
        <v>335</v>
      </c>
      <c r="E105" s="21">
        <f>прил.8_вед!Z338</f>
        <v>1820</v>
      </c>
    </row>
    <row r="106" spans="1:5">
      <c r="A106" s="19" t="s">
        <v>336</v>
      </c>
      <c r="B106" s="20" t="s">
        <v>99</v>
      </c>
      <c r="C106" s="20" t="s">
        <v>109</v>
      </c>
      <c r="D106" s="20" t="s">
        <v>337</v>
      </c>
      <c r="E106" s="21">
        <f>E107</f>
        <v>500</v>
      </c>
    </row>
    <row r="107" spans="1:5" ht="17.25" customHeight="1">
      <c r="A107" s="19" t="s">
        <v>105</v>
      </c>
      <c r="B107" s="20" t="s">
        <v>99</v>
      </c>
      <c r="C107" s="20" t="s">
        <v>109</v>
      </c>
      <c r="D107" s="20" t="s">
        <v>110</v>
      </c>
      <c r="E107" s="21">
        <f>прил.8_вед!Z76</f>
        <v>500</v>
      </c>
    </row>
    <row r="108" spans="1:5" ht="31.5">
      <c r="A108" s="16" t="s">
        <v>338</v>
      </c>
      <c r="B108" s="17" t="s">
        <v>75</v>
      </c>
      <c r="C108" s="17" t="s">
        <v>32</v>
      </c>
      <c r="D108" s="17" t="s">
        <v>317</v>
      </c>
      <c r="E108" s="18">
        <f>E109</f>
        <v>6074</v>
      </c>
    </row>
    <row r="109" spans="1:5">
      <c r="A109" s="16" t="s">
        <v>339</v>
      </c>
      <c r="B109" s="17" t="s">
        <v>75</v>
      </c>
      <c r="C109" s="17" t="s">
        <v>31</v>
      </c>
      <c r="D109" s="17" t="s">
        <v>317</v>
      </c>
      <c r="E109" s="18">
        <f>E112+E114+E110</f>
        <v>6074</v>
      </c>
    </row>
    <row r="110" spans="1:5">
      <c r="A110" s="19" t="s">
        <v>177</v>
      </c>
      <c r="B110" s="20" t="s">
        <v>75</v>
      </c>
      <c r="C110" s="20" t="s">
        <v>31</v>
      </c>
      <c r="D110" s="20" t="s">
        <v>178</v>
      </c>
      <c r="E110" s="21">
        <f>E111</f>
        <v>1150</v>
      </c>
    </row>
    <row r="111" spans="1:5" ht="31.5">
      <c r="A111" s="19" t="s">
        <v>94</v>
      </c>
      <c r="B111" s="20" t="s">
        <v>75</v>
      </c>
      <c r="C111" s="20" t="s">
        <v>31</v>
      </c>
      <c r="D111" s="20" t="s">
        <v>179</v>
      </c>
      <c r="E111" s="21">
        <f>прил.8_вед!Z141</f>
        <v>1150</v>
      </c>
    </row>
    <row r="112" spans="1:5" ht="30" customHeight="1">
      <c r="A112" s="19" t="s">
        <v>340</v>
      </c>
      <c r="B112" s="20" t="s">
        <v>75</v>
      </c>
      <c r="C112" s="20" t="s">
        <v>31</v>
      </c>
      <c r="D112" s="20" t="s">
        <v>341</v>
      </c>
      <c r="E112" s="21">
        <f>E113</f>
        <v>2000</v>
      </c>
    </row>
    <row r="113" spans="1:5" ht="30" customHeight="1">
      <c r="A113" s="19" t="s">
        <v>264</v>
      </c>
      <c r="B113" s="20" t="s">
        <v>78</v>
      </c>
      <c r="C113" s="20" t="s">
        <v>31</v>
      </c>
      <c r="D113" s="20" t="s">
        <v>113</v>
      </c>
      <c r="E113" s="21">
        <f>прил.8_вед!Z78</f>
        <v>2000</v>
      </c>
    </row>
    <row r="114" spans="1:5" ht="31.5">
      <c r="A114" s="19" t="s">
        <v>342</v>
      </c>
      <c r="B114" s="20" t="s">
        <v>75</v>
      </c>
      <c r="C114" s="20" t="s">
        <v>31</v>
      </c>
      <c r="D114" s="20" t="s">
        <v>287</v>
      </c>
      <c r="E114" s="21">
        <f>прил.8_вед!Z312</f>
        <v>2924</v>
      </c>
    </row>
    <row r="115" spans="1:5" ht="31.5" hidden="1">
      <c r="A115" s="19" t="s">
        <v>415</v>
      </c>
      <c r="B115" s="20" t="s">
        <v>75</v>
      </c>
      <c r="C115" s="20" t="s">
        <v>45</v>
      </c>
      <c r="D115" s="20" t="s">
        <v>266</v>
      </c>
      <c r="E115" s="21"/>
    </row>
    <row r="116" spans="1:5">
      <c r="A116" s="139" t="s">
        <v>478</v>
      </c>
      <c r="B116" s="17" t="s">
        <v>109</v>
      </c>
      <c r="C116" s="17" t="s">
        <v>32</v>
      </c>
      <c r="D116" s="17" t="s">
        <v>317</v>
      </c>
      <c r="E116" s="18">
        <f>E117+E129+E122</f>
        <v>3181.8</v>
      </c>
    </row>
    <row r="117" spans="1:5" hidden="1">
      <c r="A117" s="16" t="s">
        <v>140</v>
      </c>
      <c r="B117" s="17" t="s">
        <v>109</v>
      </c>
      <c r="C117" s="17" t="s">
        <v>33</v>
      </c>
      <c r="D117" s="17" t="s">
        <v>317</v>
      </c>
      <c r="E117" s="18">
        <f>E118+E121</f>
        <v>0</v>
      </c>
    </row>
    <row r="118" spans="1:5" ht="31.5" hidden="1">
      <c r="A118" s="19" t="s">
        <v>202</v>
      </c>
      <c r="B118" s="20" t="s">
        <v>109</v>
      </c>
      <c r="C118" s="20" t="s">
        <v>33</v>
      </c>
      <c r="D118" s="20" t="s">
        <v>203</v>
      </c>
      <c r="E118" s="21"/>
    </row>
    <row r="119" spans="1:5" ht="31.5" hidden="1">
      <c r="A119" s="19" t="s">
        <v>94</v>
      </c>
      <c r="B119" s="20" t="s">
        <v>109</v>
      </c>
      <c r="C119" s="20" t="s">
        <v>33</v>
      </c>
      <c r="D119" s="20" t="s">
        <v>141</v>
      </c>
      <c r="E119" s="21"/>
    </row>
    <row r="120" spans="1:5" ht="47.25" hidden="1">
      <c r="A120" s="19" t="s">
        <v>403</v>
      </c>
      <c r="B120" s="20" t="s">
        <v>109</v>
      </c>
      <c r="C120" s="20" t="s">
        <v>33</v>
      </c>
      <c r="D120" s="20" t="s">
        <v>142</v>
      </c>
      <c r="E120" s="21"/>
    </row>
    <row r="121" spans="1:5" ht="47.25" hidden="1">
      <c r="A121" s="19" t="s">
        <v>408</v>
      </c>
      <c r="B121" s="20" t="s">
        <v>109</v>
      </c>
      <c r="C121" s="20" t="s">
        <v>33</v>
      </c>
      <c r="D121" s="20" t="s">
        <v>409</v>
      </c>
      <c r="E121" s="21"/>
    </row>
    <row r="122" spans="1:5" hidden="1">
      <c r="A122" s="16" t="s">
        <v>204</v>
      </c>
      <c r="B122" s="17" t="s">
        <v>109</v>
      </c>
      <c r="C122" s="17" t="s">
        <v>45</v>
      </c>
      <c r="D122" s="17"/>
      <c r="E122" s="18">
        <f>E123</f>
        <v>0</v>
      </c>
    </row>
    <row r="123" spans="1:5" ht="63" hidden="1">
      <c r="A123" s="19" t="s">
        <v>206</v>
      </c>
      <c r="B123" s="20" t="s">
        <v>109</v>
      </c>
      <c r="C123" s="20" t="s">
        <v>45</v>
      </c>
      <c r="D123" s="20" t="s">
        <v>207</v>
      </c>
      <c r="E123" s="21"/>
    </row>
    <row r="124" spans="1:5" hidden="1">
      <c r="A124" s="19" t="s">
        <v>82</v>
      </c>
      <c r="B124" s="20" t="s">
        <v>109</v>
      </c>
      <c r="C124" s="20" t="s">
        <v>75</v>
      </c>
      <c r="D124" s="20" t="s">
        <v>117</v>
      </c>
      <c r="E124" s="21"/>
    </row>
    <row r="125" spans="1:5" ht="63" hidden="1">
      <c r="A125" s="19" t="s">
        <v>399</v>
      </c>
      <c r="B125" s="20" t="s">
        <v>109</v>
      </c>
      <c r="C125" s="20" t="s">
        <v>75</v>
      </c>
      <c r="D125" s="20" t="s">
        <v>118</v>
      </c>
      <c r="E125" s="21"/>
    </row>
    <row r="126" spans="1:5" hidden="1">
      <c r="A126" s="19" t="s">
        <v>69</v>
      </c>
      <c r="B126" s="20" t="s">
        <v>109</v>
      </c>
      <c r="C126" s="20" t="s">
        <v>75</v>
      </c>
      <c r="D126" s="20" t="s">
        <v>70</v>
      </c>
      <c r="E126" s="21"/>
    </row>
    <row r="127" spans="1:5" ht="47.25" hidden="1">
      <c r="A127" s="19" t="s">
        <v>397</v>
      </c>
      <c r="B127" s="20" t="s">
        <v>109</v>
      </c>
      <c r="C127" s="20" t="s">
        <v>75</v>
      </c>
      <c r="D127" s="20" t="s">
        <v>398</v>
      </c>
      <c r="E127" s="21"/>
    </row>
    <row r="128" spans="1:5" ht="47.25" hidden="1">
      <c r="A128" s="19" t="s">
        <v>450</v>
      </c>
      <c r="B128" s="20" t="s">
        <v>109</v>
      </c>
      <c r="C128" s="20" t="s">
        <v>75</v>
      </c>
      <c r="D128" s="20" t="s">
        <v>400</v>
      </c>
      <c r="E128" s="21"/>
    </row>
    <row r="129" spans="1:5" ht="18" customHeight="1">
      <c r="A129" s="16" t="s">
        <v>489</v>
      </c>
      <c r="B129" s="17" t="s">
        <v>109</v>
      </c>
      <c r="C129" s="17" t="s">
        <v>120</v>
      </c>
      <c r="D129" s="17" t="s">
        <v>317</v>
      </c>
      <c r="E129" s="18">
        <f>E131</f>
        <v>3181.8</v>
      </c>
    </row>
    <row r="130" spans="1:5" hidden="1">
      <c r="A130" s="19" t="s">
        <v>69</v>
      </c>
      <c r="B130" s="20" t="s">
        <v>109</v>
      </c>
      <c r="C130" s="20" t="s">
        <v>120</v>
      </c>
      <c r="D130" s="20" t="s">
        <v>70</v>
      </c>
      <c r="E130" s="21"/>
    </row>
    <row r="131" spans="1:5" ht="18" customHeight="1">
      <c r="A131" s="19" t="s">
        <v>69</v>
      </c>
      <c r="B131" s="20" t="s">
        <v>109</v>
      </c>
      <c r="C131" s="20" t="s">
        <v>109</v>
      </c>
      <c r="D131" s="20" t="s">
        <v>70</v>
      </c>
      <c r="E131" s="21">
        <f>E132+E133+E134+E135</f>
        <v>3181.8</v>
      </c>
    </row>
    <row r="132" spans="1:5" ht="30.75" customHeight="1">
      <c r="A132" s="19" t="s">
        <v>480</v>
      </c>
      <c r="B132" s="20" t="s">
        <v>109</v>
      </c>
      <c r="C132" s="20" t="s">
        <v>109</v>
      </c>
      <c r="D132" s="20" t="s">
        <v>404</v>
      </c>
      <c r="E132" s="21">
        <f>прил.8_вед!Z201</f>
        <v>305</v>
      </c>
    </row>
    <row r="133" spans="1:5" ht="28.5" customHeight="1">
      <c r="A133" s="19" t="s">
        <v>481</v>
      </c>
      <c r="B133" s="20" t="s">
        <v>109</v>
      </c>
      <c r="C133" s="20" t="s">
        <v>109</v>
      </c>
      <c r="D133" s="20" t="s">
        <v>405</v>
      </c>
      <c r="E133" s="21">
        <f>прил.8_вед!Z202</f>
        <v>192.5</v>
      </c>
    </row>
    <row r="134" spans="1:5" ht="58.5" customHeight="1">
      <c r="A134" s="19" t="s">
        <v>482</v>
      </c>
      <c r="B134" s="20" t="s">
        <v>109</v>
      </c>
      <c r="C134" s="20" t="s">
        <v>109</v>
      </c>
      <c r="D134" s="20" t="s">
        <v>410</v>
      </c>
      <c r="E134" s="21">
        <f>прил.8_вед!Z203</f>
        <v>81</v>
      </c>
    </row>
    <row r="135" spans="1:5" ht="43.5" customHeight="1">
      <c r="A135" s="3" t="s">
        <v>438</v>
      </c>
      <c r="B135" s="20" t="s">
        <v>109</v>
      </c>
      <c r="C135" s="20" t="s">
        <v>109</v>
      </c>
      <c r="D135" s="27" t="s">
        <v>439</v>
      </c>
      <c r="E135" s="21">
        <f>прил.8_вед!Z280</f>
        <v>2603.3000000000002</v>
      </c>
    </row>
    <row r="136" spans="1:5">
      <c r="A136" s="139" t="s">
        <v>119</v>
      </c>
      <c r="B136" s="17" t="s">
        <v>120</v>
      </c>
      <c r="C136" s="17" t="s">
        <v>32</v>
      </c>
      <c r="D136" s="17" t="s">
        <v>317</v>
      </c>
      <c r="E136" s="18">
        <f>E137+E141+E144+E156+E163+E139</f>
        <v>20621.82</v>
      </c>
    </row>
    <row r="137" spans="1:5" hidden="1">
      <c r="A137" s="16" t="s">
        <v>225</v>
      </c>
      <c r="B137" s="17" t="s">
        <v>120</v>
      </c>
      <c r="C137" s="17" t="s">
        <v>31</v>
      </c>
      <c r="D137" s="17" t="s">
        <v>317</v>
      </c>
      <c r="E137" s="18">
        <f>E138</f>
        <v>0</v>
      </c>
    </row>
    <row r="138" spans="1:5" ht="47.25" hidden="1">
      <c r="A138" s="19" t="s">
        <v>344</v>
      </c>
      <c r="B138" s="20" t="s">
        <v>123</v>
      </c>
      <c r="C138" s="20" t="s">
        <v>31</v>
      </c>
      <c r="D138" s="20" t="s">
        <v>227</v>
      </c>
      <c r="E138" s="21"/>
    </row>
    <row r="139" spans="1:5" hidden="1">
      <c r="A139" s="19" t="s">
        <v>225</v>
      </c>
      <c r="B139" s="20" t="s">
        <v>120</v>
      </c>
      <c r="C139" s="20" t="s">
        <v>31</v>
      </c>
      <c r="D139" s="20" t="s">
        <v>317</v>
      </c>
      <c r="E139" s="21"/>
    </row>
    <row r="140" spans="1:5" ht="31.5" hidden="1">
      <c r="A140" s="19" t="s">
        <v>226</v>
      </c>
      <c r="B140" s="20" t="s">
        <v>120</v>
      </c>
      <c r="C140" s="20" t="s">
        <v>31</v>
      </c>
      <c r="D140" s="20" t="s">
        <v>227</v>
      </c>
      <c r="E140" s="21"/>
    </row>
    <row r="141" spans="1:5">
      <c r="A141" s="16" t="s">
        <v>184</v>
      </c>
      <c r="B141" s="17" t="s">
        <v>120</v>
      </c>
      <c r="C141" s="17" t="s">
        <v>33</v>
      </c>
      <c r="D141" s="17" t="s">
        <v>317</v>
      </c>
      <c r="E141" s="18">
        <f>E142</f>
        <v>3073</v>
      </c>
    </row>
    <row r="142" spans="1:5" ht="16.5" customHeight="1">
      <c r="A142" s="19" t="s">
        <v>185</v>
      </c>
      <c r="B142" s="20" t="s">
        <v>120</v>
      </c>
      <c r="C142" s="20" t="s">
        <v>33</v>
      </c>
      <c r="D142" s="20" t="s">
        <v>186</v>
      </c>
      <c r="E142" s="21">
        <f>E143</f>
        <v>3073</v>
      </c>
    </row>
    <row r="143" spans="1:5" ht="78.75">
      <c r="A143" s="19" t="s">
        <v>451</v>
      </c>
      <c r="B143" s="20" t="s">
        <v>120</v>
      </c>
      <c r="C143" s="20" t="s">
        <v>33</v>
      </c>
      <c r="D143" s="20" t="s">
        <v>187</v>
      </c>
      <c r="E143" s="21">
        <f>прил.8_вед!Z183</f>
        <v>3073</v>
      </c>
    </row>
    <row r="144" spans="1:5">
      <c r="A144" s="16" t="s">
        <v>121</v>
      </c>
      <c r="B144" s="17" t="s">
        <v>120</v>
      </c>
      <c r="C144" s="17" t="s">
        <v>39</v>
      </c>
      <c r="D144" s="17" t="s">
        <v>317</v>
      </c>
      <c r="E144" s="18">
        <f>E145+E150+E152+E154+E153</f>
        <v>6167.8</v>
      </c>
    </row>
    <row r="145" spans="1:5">
      <c r="A145" s="19" t="s">
        <v>228</v>
      </c>
      <c r="B145" s="20" t="s">
        <v>120</v>
      </c>
      <c r="C145" s="20" t="s">
        <v>39</v>
      </c>
      <c r="D145" s="20" t="s">
        <v>229</v>
      </c>
      <c r="E145" s="21">
        <f>E146+E149</f>
        <v>2534.4</v>
      </c>
    </row>
    <row r="146" spans="1:5" ht="75.75" customHeight="1">
      <c r="A146" s="19" t="s">
        <v>429</v>
      </c>
      <c r="B146" s="20" t="s">
        <v>120</v>
      </c>
      <c r="C146" s="20" t="s">
        <v>39</v>
      </c>
      <c r="D146" s="20" t="s">
        <v>412</v>
      </c>
      <c r="E146" s="21">
        <f>прил.8_вед!Z221</f>
        <v>1250</v>
      </c>
    </row>
    <row r="147" spans="1:5" ht="31.5" hidden="1">
      <c r="A147" s="19" t="s">
        <v>230</v>
      </c>
      <c r="B147" s="20" t="s">
        <v>120</v>
      </c>
      <c r="C147" s="20" t="s">
        <v>39</v>
      </c>
      <c r="D147" s="20" t="s">
        <v>231</v>
      </c>
      <c r="E147" s="21"/>
    </row>
    <row r="148" spans="1:5" ht="31.5" hidden="1">
      <c r="A148" s="19" t="s">
        <v>232</v>
      </c>
      <c r="B148" s="20" t="s">
        <v>120</v>
      </c>
      <c r="C148" s="20" t="s">
        <v>39</v>
      </c>
      <c r="D148" s="20" t="s">
        <v>233</v>
      </c>
      <c r="E148" s="21"/>
    </row>
    <row r="149" spans="1:5">
      <c r="A149" s="19" t="s">
        <v>234</v>
      </c>
      <c r="B149" s="20" t="s">
        <v>120</v>
      </c>
      <c r="C149" s="20" t="s">
        <v>39</v>
      </c>
      <c r="D149" s="20" t="s">
        <v>124</v>
      </c>
      <c r="E149" s="21">
        <f>прил.8_вед!Z85+прил.8_вед!Z222</f>
        <v>1284.4000000000001</v>
      </c>
    </row>
    <row r="150" spans="1:5" ht="31.5">
      <c r="A150" s="19" t="s">
        <v>126</v>
      </c>
      <c r="B150" s="20" t="s">
        <v>120</v>
      </c>
      <c r="C150" s="20" t="s">
        <v>39</v>
      </c>
      <c r="D150" s="20" t="s">
        <v>345</v>
      </c>
      <c r="E150" s="21">
        <f>E151</f>
        <v>1620.8999999999999</v>
      </c>
    </row>
    <row r="151" spans="1:5" ht="17.25" customHeight="1">
      <c r="A151" s="19" t="s">
        <v>128</v>
      </c>
      <c r="B151" s="20" t="s">
        <v>120</v>
      </c>
      <c r="C151" s="20" t="s">
        <v>39</v>
      </c>
      <c r="D151" s="20" t="s">
        <v>129</v>
      </c>
      <c r="E151" s="21">
        <f>прил.8_вед!Z87+прил.8_вед!Z226</f>
        <v>1620.8999999999999</v>
      </c>
    </row>
    <row r="152" spans="1:5" ht="61.5" customHeight="1">
      <c r="A152" s="111" t="s">
        <v>239</v>
      </c>
      <c r="B152" s="20" t="s">
        <v>120</v>
      </c>
      <c r="C152" s="20" t="s">
        <v>39</v>
      </c>
      <c r="D152" s="20" t="s">
        <v>414</v>
      </c>
      <c r="E152" s="21">
        <f>прил.8_вед!Z233</f>
        <v>1123.2</v>
      </c>
    </row>
    <row r="153" spans="1:5" ht="47.25">
      <c r="A153" s="19" t="s">
        <v>497</v>
      </c>
      <c r="B153" s="20" t="s">
        <v>120</v>
      </c>
      <c r="C153" s="20" t="s">
        <v>39</v>
      </c>
      <c r="D153" s="20" t="s">
        <v>413</v>
      </c>
      <c r="E153" s="21">
        <f>прил.8_вед!Z232</f>
        <v>789.3</v>
      </c>
    </row>
    <row r="154" spans="1:5">
      <c r="A154" s="19" t="s">
        <v>82</v>
      </c>
      <c r="B154" s="20" t="s">
        <v>120</v>
      </c>
      <c r="C154" s="20" t="s">
        <v>39</v>
      </c>
      <c r="D154" s="20" t="s">
        <v>117</v>
      </c>
      <c r="E154" s="21">
        <f>E155</f>
        <v>100</v>
      </c>
    </row>
    <row r="155" spans="1:5" ht="63" customHeight="1">
      <c r="A155" s="19" t="s">
        <v>346</v>
      </c>
      <c r="B155" s="20" t="s">
        <v>120</v>
      </c>
      <c r="C155" s="20" t="s">
        <v>39</v>
      </c>
      <c r="D155" s="20" t="s">
        <v>158</v>
      </c>
      <c r="E155" s="21">
        <f>прил.8_вед!Z230</f>
        <v>100</v>
      </c>
    </row>
    <row r="156" spans="1:5">
      <c r="A156" s="16" t="s">
        <v>131</v>
      </c>
      <c r="B156" s="17" t="s">
        <v>120</v>
      </c>
      <c r="C156" s="17" t="s">
        <v>45</v>
      </c>
      <c r="D156" s="17" t="s">
        <v>317</v>
      </c>
      <c r="E156" s="18">
        <f>E157+E160+E161+E162</f>
        <v>6098.02</v>
      </c>
    </row>
    <row r="157" spans="1:5" ht="16.5" customHeight="1">
      <c r="A157" s="19" t="s">
        <v>157</v>
      </c>
      <c r="B157" s="20" t="s">
        <v>120</v>
      </c>
      <c r="C157" s="20" t="s">
        <v>45</v>
      </c>
      <c r="D157" s="20" t="s">
        <v>205</v>
      </c>
      <c r="E157" s="21">
        <f>E158</f>
        <v>2665</v>
      </c>
    </row>
    <row r="158" spans="1:5" ht="76.5" customHeight="1">
      <c r="A158" s="19" t="s">
        <v>276</v>
      </c>
      <c r="B158" s="20" t="s">
        <v>120</v>
      </c>
      <c r="C158" s="20" t="s">
        <v>45</v>
      </c>
      <c r="D158" s="20" t="s">
        <v>452</v>
      </c>
      <c r="E158" s="21">
        <f>E159</f>
        <v>2665</v>
      </c>
    </row>
    <row r="159" spans="1:5" ht="47.25">
      <c r="A159" s="19" t="s">
        <v>132</v>
      </c>
      <c r="B159" s="20" t="s">
        <v>120</v>
      </c>
      <c r="C159" s="20" t="s">
        <v>45</v>
      </c>
      <c r="D159" s="20" t="s">
        <v>278</v>
      </c>
      <c r="E159" s="21">
        <f>прил.8_вед!Z305</f>
        <v>2665</v>
      </c>
    </row>
    <row r="160" spans="1:5" ht="31.5">
      <c r="A160" s="19" t="s">
        <v>136</v>
      </c>
      <c r="B160" s="116" t="s">
        <v>120</v>
      </c>
      <c r="C160" s="20" t="s">
        <v>45</v>
      </c>
      <c r="D160" s="20" t="s">
        <v>137</v>
      </c>
      <c r="E160" s="21">
        <f>прил.8_вед!Z94</f>
        <v>550</v>
      </c>
    </row>
    <row r="161" spans="1:5">
      <c r="A161" s="19" t="s">
        <v>134</v>
      </c>
      <c r="B161" s="116" t="s">
        <v>120</v>
      </c>
      <c r="C161" s="20" t="s">
        <v>45</v>
      </c>
      <c r="D161" s="20" t="s">
        <v>135</v>
      </c>
      <c r="E161" s="21">
        <f>прил.8_вед!Z92</f>
        <v>636</v>
      </c>
    </row>
    <row r="162" spans="1:5" ht="31.5">
      <c r="A162" s="19" t="s">
        <v>138</v>
      </c>
      <c r="B162" s="116" t="s">
        <v>120</v>
      </c>
      <c r="C162" s="20" t="s">
        <v>45</v>
      </c>
      <c r="D162" s="20" t="s">
        <v>139</v>
      </c>
      <c r="E162" s="21">
        <f>прил.8_вед!Z97</f>
        <v>2247.02</v>
      </c>
    </row>
    <row r="163" spans="1:5" ht="15" customHeight="1">
      <c r="A163" s="16" t="s">
        <v>240</v>
      </c>
      <c r="B163" s="17" t="s">
        <v>120</v>
      </c>
      <c r="C163" s="17" t="s">
        <v>215</v>
      </c>
      <c r="D163" s="17" t="s">
        <v>317</v>
      </c>
      <c r="E163" s="18">
        <f>E164+E165</f>
        <v>5283</v>
      </c>
    </row>
    <row r="164" spans="1:5">
      <c r="A164" s="19" t="s">
        <v>42</v>
      </c>
      <c r="B164" s="20" t="s">
        <v>120</v>
      </c>
      <c r="C164" s="20" t="s">
        <v>215</v>
      </c>
      <c r="D164" s="20" t="s">
        <v>241</v>
      </c>
      <c r="E164" s="21">
        <f>прил.8_вед!Z235</f>
        <v>4012</v>
      </c>
    </row>
    <row r="165" spans="1:5" ht="47.25">
      <c r="A165" s="19" t="s">
        <v>441</v>
      </c>
      <c r="B165" s="20" t="s">
        <v>120</v>
      </c>
      <c r="C165" s="20" t="s">
        <v>215</v>
      </c>
      <c r="D165" s="27" t="s">
        <v>442</v>
      </c>
      <c r="E165" s="21">
        <f>прил.8_вед!Z283</f>
        <v>1271</v>
      </c>
    </row>
    <row r="166" spans="1:5">
      <c r="A166" s="139" t="s">
        <v>477</v>
      </c>
      <c r="B166" s="17" t="s">
        <v>252</v>
      </c>
      <c r="C166" s="17" t="s">
        <v>32</v>
      </c>
      <c r="D166" s="17" t="s">
        <v>317</v>
      </c>
      <c r="E166" s="18">
        <f>E167</f>
        <v>8654.7000000000007</v>
      </c>
    </row>
    <row r="167" spans="1:5">
      <c r="A167" s="19" t="s">
        <v>479</v>
      </c>
      <c r="B167" s="20" t="s">
        <v>252</v>
      </c>
      <c r="C167" s="20" t="s">
        <v>31</v>
      </c>
      <c r="D167" s="20" t="s">
        <v>317</v>
      </c>
      <c r="E167" s="21">
        <f>E168+E170</f>
        <v>8654.7000000000007</v>
      </c>
    </row>
    <row r="168" spans="1:5" ht="31.5">
      <c r="A168" s="19" t="s">
        <v>249</v>
      </c>
      <c r="B168" s="20" t="s">
        <v>252</v>
      </c>
      <c r="C168" s="20" t="s">
        <v>31</v>
      </c>
      <c r="D168" s="20" t="s">
        <v>250</v>
      </c>
      <c r="E168" s="21">
        <f>E169</f>
        <v>1500</v>
      </c>
    </row>
    <row r="169" spans="1:5" ht="31.5">
      <c r="A169" s="19" t="s">
        <v>490</v>
      </c>
      <c r="B169" s="20" t="s">
        <v>252</v>
      </c>
      <c r="C169" s="20" t="s">
        <v>31</v>
      </c>
      <c r="D169" s="20" t="s">
        <v>116</v>
      </c>
      <c r="E169" s="21">
        <f>прил.8_вед!Z81</f>
        <v>1500</v>
      </c>
    </row>
    <row r="170" spans="1:5" ht="47.25">
      <c r="A170" s="55" t="s">
        <v>506</v>
      </c>
      <c r="B170" s="20" t="s">
        <v>509</v>
      </c>
      <c r="C170" s="20" t="s">
        <v>31</v>
      </c>
      <c r="D170" s="20" t="s">
        <v>398</v>
      </c>
      <c r="E170" s="21">
        <f>прил.8_вед!Z288</f>
        <v>7154.7</v>
      </c>
    </row>
    <row r="171" spans="1:5">
      <c r="A171" s="139" t="s">
        <v>476</v>
      </c>
      <c r="B171" s="17" t="s">
        <v>51</v>
      </c>
      <c r="C171" s="17" t="s">
        <v>32</v>
      </c>
      <c r="D171" s="17" t="s">
        <v>317</v>
      </c>
      <c r="E171" s="18">
        <f>E172</f>
        <v>640</v>
      </c>
    </row>
    <row r="172" spans="1:5">
      <c r="A172" s="19" t="s">
        <v>343</v>
      </c>
      <c r="B172" s="20" t="s">
        <v>51</v>
      </c>
      <c r="C172" s="20" t="s">
        <v>33</v>
      </c>
      <c r="D172" s="20" t="s">
        <v>317</v>
      </c>
      <c r="E172" s="21">
        <f>E173+E115</f>
        <v>640</v>
      </c>
    </row>
    <row r="173" spans="1:5" ht="29.25" customHeight="1">
      <c r="A173" s="19" t="s">
        <v>262</v>
      </c>
      <c r="B173" s="20" t="s">
        <v>51</v>
      </c>
      <c r="C173" s="20" t="s">
        <v>33</v>
      </c>
      <c r="D173" s="20" t="s">
        <v>263</v>
      </c>
      <c r="E173" s="21">
        <f>E174</f>
        <v>640</v>
      </c>
    </row>
    <row r="174" spans="1:5" ht="29.25" customHeight="1">
      <c r="A174" s="19" t="s">
        <v>264</v>
      </c>
      <c r="B174" s="20" t="s">
        <v>51</v>
      </c>
      <c r="C174" s="20" t="s">
        <v>33</v>
      </c>
      <c r="D174" s="20" t="s">
        <v>265</v>
      </c>
      <c r="E174" s="21">
        <f>прил.8_вед!Z273</f>
        <v>640</v>
      </c>
    </row>
    <row r="175" spans="1:5" ht="29.25">
      <c r="A175" s="139" t="s">
        <v>471</v>
      </c>
      <c r="B175" s="17" t="s">
        <v>470</v>
      </c>
      <c r="C175" s="17" t="s">
        <v>32</v>
      </c>
      <c r="D175" s="17" t="s">
        <v>317</v>
      </c>
      <c r="E175" s="18">
        <f>E176</f>
        <v>30141.200000000001</v>
      </c>
    </row>
    <row r="176" spans="1:5" ht="31.5">
      <c r="A176" s="16" t="s">
        <v>472</v>
      </c>
      <c r="B176" s="17" t="s">
        <v>470</v>
      </c>
      <c r="C176" s="17" t="s">
        <v>31</v>
      </c>
      <c r="D176" s="17" t="s">
        <v>317</v>
      </c>
      <c r="E176" s="18">
        <f>E177</f>
        <v>30141.200000000001</v>
      </c>
    </row>
    <row r="177" spans="1:7" ht="17.25" customHeight="1">
      <c r="A177" s="19" t="s">
        <v>254</v>
      </c>
      <c r="B177" s="20" t="s">
        <v>470</v>
      </c>
      <c r="C177" s="20" t="s">
        <v>31</v>
      </c>
      <c r="D177" s="20" t="s">
        <v>253</v>
      </c>
      <c r="E177" s="21">
        <f>прил.8_вед!Z243</f>
        <v>30141.200000000001</v>
      </c>
    </row>
    <row r="178" spans="1:7" ht="57.75">
      <c r="A178" s="139" t="s">
        <v>473</v>
      </c>
      <c r="B178" s="17" t="s">
        <v>57</v>
      </c>
      <c r="C178" s="17" t="s">
        <v>32</v>
      </c>
      <c r="D178" s="17" t="s">
        <v>317</v>
      </c>
      <c r="E178" s="18">
        <f>E179</f>
        <v>21467.1</v>
      </c>
    </row>
    <row r="179" spans="1:7" ht="47.25">
      <c r="A179" s="16" t="s">
        <v>474</v>
      </c>
      <c r="B179" s="17" t="s">
        <v>57</v>
      </c>
      <c r="C179" s="17" t="s">
        <v>31</v>
      </c>
      <c r="D179" s="17" t="s">
        <v>317</v>
      </c>
      <c r="E179" s="18">
        <f>E180+E182</f>
        <v>21467.1</v>
      </c>
    </row>
    <row r="180" spans="1:7">
      <c r="A180" s="19" t="s">
        <v>347</v>
      </c>
      <c r="B180" s="20" t="s">
        <v>57</v>
      </c>
      <c r="C180" s="20" t="s">
        <v>31</v>
      </c>
      <c r="D180" s="20" t="s">
        <v>348</v>
      </c>
      <c r="E180" s="21">
        <f>E181</f>
        <v>16467.099999999999</v>
      </c>
    </row>
    <row r="181" spans="1:7" ht="47.25">
      <c r="A181" s="19" t="s">
        <v>268</v>
      </c>
      <c r="B181" s="20" t="s">
        <v>57</v>
      </c>
      <c r="C181" s="20" t="s">
        <v>31</v>
      </c>
      <c r="D181" s="20" t="s">
        <v>349</v>
      </c>
      <c r="E181" s="21">
        <f>прил.8_вед!Z292</f>
        <v>16467.099999999999</v>
      </c>
    </row>
    <row r="182" spans="1:7">
      <c r="A182" s="35" t="s">
        <v>475</v>
      </c>
      <c r="B182" s="17" t="s">
        <v>57</v>
      </c>
      <c r="C182" s="17" t="s">
        <v>33</v>
      </c>
      <c r="D182" s="17" t="s">
        <v>468</v>
      </c>
      <c r="E182" s="18">
        <f>E183</f>
        <v>5000</v>
      </c>
    </row>
    <row r="183" spans="1:7" ht="30.75" customHeight="1">
      <c r="A183" s="3" t="s">
        <v>462</v>
      </c>
      <c r="B183" s="20" t="s">
        <v>57</v>
      </c>
      <c r="C183" s="20" t="s">
        <v>33</v>
      </c>
      <c r="D183" s="20" t="s">
        <v>463</v>
      </c>
      <c r="E183" s="21">
        <f>прил.8_вед!Z295</f>
        <v>5000</v>
      </c>
    </row>
    <row r="184" spans="1:7" hidden="1">
      <c r="A184" s="117" t="s">
        <v>272</v>
      </c>
      <c r="B184" s="17" t="s">
        <v>252</v>
      </c>
      <c r="C184" s="17" t="s">
        <v>45</v>
      </c>
      <c r="D184" s="17" t="s">
        <v>317</v>
      </c>
      <c r="E184" s="18">
        <f>E185</f>
        <v>0</v>
      </c>
    </row>
    <row r="185" spans="1:7" ht="47.25" hidden="1">
      <c r="A185" s="118" t="s">
        <v>416</v>
      </c>
      <c r="B185" s="20" t="s">
        <v>252</v>
      </c>
      <c r="C185" s="20" t="s">
        <v>45</v>
      </c>
      <c r="D185" s="20" t="s">
        <v>417</v>
      </c>
      <c r="E185" s="21"/>
    </row>
    <row r="186" spans="1:7" ht="16.5" thickBot="1">
      <c r="A186" s="119" t="s">
        <v>350</v>
      </c>
      <c r="B186" s="120"/>
      <c r="C186" s="120"/>
      <c r="D186" s="120"/>
      <c r="E186" s="121">
        <f>E14+E45+E58+E80+E108+E116+E136+E178+E42+E53+E184+E175+E171+E166</f>
        <v>391052.39</v>
      </c>
      <c r="G186" s="122"/>
    </row>
  </sheetData>
  <mergeCells count="9">
    <mergeCell ref="A7:E7"/>
    <mergeCell ref="A8:E8"/>
    <mergeCell ref="A9:E9"/>
    <mergeCell ref="A11:E11"/>
    <mergeCell ref="A1:E1"/>
    <mergeCell ref="A2:E2"/>
    <mergeCell ref="A3:E3"/>
    <mergeCell ref="A4:E4"/>
    <mergeCell ref="A6:E6"/>
  </mergeCells>
  <pageMargins left="0.70866141732283472" right="0.19685039370078741" top="0.31496062992125984" bottom="0.2755905511811023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4"/>
  <sheetViews>
    <sheetView topLeftCell="A25" workbookViewId="0">
      <selection activeCell="C28" sqref="C28"/>
    </sheetView>
  </sheetViews>
  <sheetFormatPr defaultRowHeight="12.75"/>
  <cols>
    <col min="1" max="1" width="27.42578125" style="5" customWidth="1"/>
    <col min="2" max="2" width="40.42578125" style="5" customWidth="1"/>
    <col min="3" max="3" width="22.7109375" style="183" customWidth="1"/>
    <col min="4" max="16384" width="9.140625" style="5"/>
  </cols>
  <sheetData>
    <row r="1" spans="1:3" ht="15.75">
      <c r="A1" s="231" t="s">
        <v>528</v>
      </c>
      <c r="B1" s="231"/>
      <c r="C1" s="231"/>
    </row>
    <row r="2" spans="1:3" ht="15.75">
      <c r="A2" s="231" t="s">
        <v>529</v>
      </c>
      <c r="B2" s="231"/>
      <c r="C2" s="231"/>
    </row>
    <row r="3" spans="1:3" ht="15.75">
      <c r="A3" s="231" t="s">
        <v>312</v>
      </c>
      <c r="B3" s="231"/>
      <c r="C3" s="231"/>
    </row>
    <row r="4" spans="1:3" ht="15.75">
      <c r="A4" s="231" t="s">
        <v>554</v>
      </c>
      <c r="B4" s="231"/>
      <c r="C4" s="231"/>
    </row>
    <row r="6" spans="1:3" s="184" customFormat="1" ht="15.75">
      <c r="A6" s="231" t="s">
        <v>552</v>
      </c>
      <c r="B6" s="231"/>
      <c r="C6" s="231"/>
    </row>
    <row r="7" spans="1:3" s="184" customFormat="1" ht="15.75">
      <c r="A7" s="231" t="s">
        <v>529</v>
      </c>
      <c r="B7" s="231"/>
      <c r="C7" s="231"/>
    </row>
    <row r="8" spans="1:3" s="184" customFormat="1" ht="15.75">
      <c r="A8" s="231" t="s">
        <v>312</v>
      </c>
      <c r="B8" s="231"/>
      <c r="C8" s="231"/>
    </row>
    <row r="9" spans="1:3" s="184" customFormat="1" ht="15.75">
      <c r="A9" s="231" t="s">
        <v>553</v>
      </c>
      <c r="B9" s="231"/>
      <c r="C9" s="231"/>
    </row>
    <row r="10" spans="1:3" ht="4.5" customHeight="1">
      <c r="A10" s="38"/>
      <c r="B10" s="38"/>
      <c r="C10" s="179"/>
    </row>
    <row r="11" spans="1:3" ht="18" customHeight="1">
      <c r="A11" s="223" t="s">
        <v>453</v>
      </c>
      <c r="B11" s="223"/>
      <c r="C11" s="223"/>
    </row>
    <row r="12" spans="1:3" ht="14.25" customHeight="1">
      <c r="A12" s="223" t="s">
        <v>454</v>
      </c>
      <c r="B12" s="223"/>
      <c r="C12" s="223"/>
    </row>
    <row r="13" spans="1:3" ht="15.75" customHeight="1">
      <c r="A13" s="223" t="s">
        <v>455</v>
      </c>
      <c r="B13" s="223"/>
      <c r="C13" s="223"/>
    </row>
    <row r="14" spans="1:3">
      <c r="A14" s="39"/>
      <c r="B14" s="39"/>
      <c r="C14" s="180" t="s">
        <v>351</v>
      </c>
    </row>
    <row r="15" spans="1:3" ht="54" customHeight="1">
      <c r="A15" s="140" t="s">
        <v>352</v>
      </c>
      <c r="B15" s="141" t="s">
        <v>6</v>
      </c>
      <c r="C15" s="129" t="s">
        <v>353</v>
      </c>
    </row>
    <row r="16" spans="1:3" ht="15.75">
      <c r="A16" s="224" t="s">
        <v>354</v>
      </c>
      <c r="B16" s="225"/>
      <c r="C16" s="129">
        <f>C17-C18</f>
        <v>19726.14</v>
      </c>
    </row>
    <row r="17" spans="1:3" ht="63">
      <c r="A17" s="123" t="s">
        <v>355</v>
      </c>
      <c r="B17" s="124" t="s">
        <v>356</v>
      </c>
      <c r="C17" s="125">
        <f>19761.14-35</f>
        <v>19726.14</v>
      </c>
    </row>
    <row r="18" spans="1:3" ht="63">
      <c r="A18" s="123" t="s">
        <v>357</v>
      </c>
      <c r="B18" s="124" t="s">
        <v>358</v>
      </c>
      <c r="C18" s="125">
        <v>0</v>
      </c>
    </row>
    <row r="19" spans="1:3" ht="15.75">
      <c r="A19" s="224" t="s">
        <v>359</v>
      </c>
      <c r="B19" s="226"/>
      <c r="C19" s="128">
        <f>C20-C21</f>
        <v>0</v>
      </c>
    </row>
    <row r="20" spans="1:3" ht="78" customHeight="1">
      <c r="A20" s="123" t="s">
        <v>360</v>
      </c>
      <c r="B20" s="124" t="s">
        <v>361</v>
      </c>
      <c r="C20" s="125">
        <v>40000</v>
      </c>
    </row>
    <row r="21" spans="1:3" ht="78.75">
      <c r="A21" s="123" t="s">
        <v>362</v>
      </c>
      <c r="B21" s="124" t="s">
        <v>363</v>
      </c>
      <c r="C21" s="125">
        <v>40000</v>
      </c>
    </row>
    <row r="22" spans="1:3" ht="15.75">
      <c r="A22" s="227" t="s">
        <v>364</v>
      </c>
      <c r="B22" s="228"/>
      <c r="C22" s="181">
        <f>C23</f>
        <v>0</v>
      </c>
    </row>
    <row r="23" spans="1:3" ht="110.25">
      <c r="A23" s="126" t="s">
        <v>365</v>
      </c>
      <c r="B23" s="124" t="s">
        <v>498</v>
      </c>
      <c r="C23" s="182">
        <v>0</v>
      </c>
    </row>
    <row r="24" spans="1:3" ht="15.75">
      <c r="A24" s="227" t="s">
        <v>366</v>
      </c>
      <c r="B24" s="229"/>
      <c r="C24" s="181">
        <f>C25</f>
        <v>0</v>
      </c>
    </row>
    <row r="25" spans="1:3" ht="63">
      <c r="A25" s="126" t="s">
        <v>367</v>
      </c>
      <c r="B25" s="124" t="s">
        <v>368</v>
      </c>
      <c r="C25" s="182">
        <f>C26</f>
        <v>0</v>
      </c>
    </row>
    <row r="26" spans="1:3" ht="45.75" customHeight="1">
      <c r="A26" s="126"/>
      <c r="B26" s="127" t="s">
        <v>369</v>
      </c>
      <c r="C26" s="182">
        <v>0</v>
      </c>
    </row>
    <row r="27" spans="1:3" ht="33" customHeight="1">
      <c r="A27" s="227" t="s">
        <v>370</v>
      </c>
      <c r="B27" s="230"/>
      <c r="C27" s="181">
        <v>35</v>
      </c>
    </row>
    <row r="28" spans="1:3" ht="62.25" customHeight="1">
      <c r="A28" s="123" t="s">
        <v>367</v>
      </c>
      <c r="B28" s="124" t="s">
        <v>371</v>
      </c>
      <c r="C28" s="125">
        <v>35</v>
      </c>
    </row>
    <row r="29" spans="1:3" ht="15.75">
      <c r="A29" s="227" t="s">
        <v>372</v>
      </c>
      <c r="B29" s="230"/>
      <c r="C29" s="125">
        <f>C30+C32</f>
        <v>7154.7399999999907</v>
      </c>
    </row>
    <row r="30" spans="1:3" ht="31.5">
      <c r="A30" s="123" t="s">
        <v>373</v>
      </c>
      <c r="B30" s="124" t="s">
        <v>374</v>
      </c>
      <c r="C30" s="125">
        <f>C31</f>
        <v>-423897.65</v>
      </c>
    </row>
    <row r="31" spans="1:3" ht="47.25">
      <c r="A31" s="123" t="s">
        <v>373</v>
      </c>
      <c r="B31" s="124" t="s">
        <v>375</v>
      </c>
      <c r="C31" s="125">
        <f>-(291217+72919.51+19761.14+40000)</f>
        <v>-423897.65</v>
      </c>
    </row>
    <row r="32" spans="1:3" ht="31.5">
      <c r="A32" s="123" t="s">
        <v>373</v>
      </c>
      <c r="B32" s="124" t="s">
        <v>376</v>
      </c>
      <c r="C32" s="125">
        <f>C33</f>
        <v>431052.39</v>
      </c>
    </row>
    <row r="33" spans="1:3" ht="31.5" customHeight="1">
      <c r="A33" s="123"/>
      <c r="B33" s="124" t="s">
        <v>377</v>
      </c>
      <c r="C33" s="125">
        <f>прил.8_вед!Z394+'прил.16 источн.'!C21</f>
        <v>431052.39</v>
      </c>
    </row>
    <row r="34" spans="1:3" ht="15.75">
      <c r="A34" s="222" t="s">
        <v>378</v>
      </c>
      <c r="B34" s="222"/>
      <c r="C34" s="128">
        <f>C16+C19+C22+C24+C27+C29</f>
        <v>26915.87999999999</v>
      </c>
    </row>
  </sheetData>
  <mergeCells count="18">
    <mergeCell ref="A1:C1"/>
    <mergeCell ref="A2:C2"/>
    <mergeCell ref="A3:C3"/>
    <mergeCell ref="A4:C4"/>
    <mergeCell ref="A29:B29"/>
    <mergeCell ref="A12:C12"/>
    <mergeCell ref="A6:C6"/>
    <mergeCell ref="A7:C7"/>
    <mergeCell ref="A8:C8"/>
    <mergeCell ref="A9:C9"/>
    <mergeCell ref="A11:C11"/>
    <mergeCell ref="A34:B34"/>
    <mergeCell ref="A13:C13"/>
    <mergeCell ref="A16:B16"/>
    <mergeCell ref="A19:B19"/>
    <mergeCell ref="A22:B22"/>
    <mergeCell ref="A24:B24"/>
    <mergeCell ref="A27:B27"/>
  </mergeCells>
  <pageMargins left="0.63" right="0.51" top="0.74803149606299213" bottom="0.3149606299212598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0"/>
  <sheetViews>
    <sheetView tabSelected="1" workbookViewId="0">
      <selection activeCell="B17" sqref="B17"/>
    </sheetView>
  </sheetViews>
  <sheetFormatPr defaultRowHeight="12.75"/>
  <cols>
    <col min="1" max="1" width="56" style="5" customWidth="1"/>
    <col min="2" max="2" width="30" style="5" customWidth="1"/>
    <col min="3" max="16384" width="9.140625" style="5"/>
  </cols>
  <sheetData>
    <row r="1" spans="1:3">
      <c r="A1" s="232" t="s">
        <v>531</v>
      </c>
      <c r="B1" s="232"/>
    </row>
    <row r="2" spans="1:3">
      <c r="A2" s="232" t="s">
        <v>532</v>
      </c>
      <c r="B2" s="232"/>
    </row>
    <row r="3" spans="1:3">
      <c r="A3" s="232" t="s">
        <v>312</v>
      </c>
      <c r="B3" s="232"/>
    </row>
    <row r="4" spans="1:3">
      <c r="A4" s="232" t="s">
        <v>555</v>
      </c>
      <c r="B4" s="232"/>
    </row>
    <row r="6" spans="1:3">
      <c r="A6" s="232" t="s">
        <v>533</v>
      </c>
      <c r="B6" s="232"/>
      <c r="C6" s="185"/>
    </row>
    <row r="7" spans="1:3">
      <c r="A7" s="232" t="s">
        <v>532</v>
      </c>
      <c r="B7" s="232"/>
      <c r="C7" s="185"/>
    </row>
    <row r="8" spans="1:3">
      <c r="A8" s="232" t="s">
        <v>312</v>
      </c>
      <c r="B8" s="232"/>
      <c r="C8" s="185"/>
    </row>
    <row r="9" spans="1:3">
      <c r="A9" s="232" t="s">
        <v>534</v>
      </c>
      <c r="B9" s="232"/>
      <c r="C9" s="185"/>
    </row>
    <row r="10" spans="1:3">
      <c r="A10" s="185"/>
      <c r="B10" s="185"/>
      <c r="C10" s="185"/>
    </row>
    <row r="11" spans="1:3" ht="43.5" customHeight="1">
      <c r="A11" s="233" t="s">
        <v>535</v>
      </c>
      <c r="B11" s="234"/>
    </row>
    <row r="12" spans="1:3" ht="16.5" thickBot="1">
      <c r="A12" s="186"/>
      <c r="B12" s="187" t="s">
        <v>536</v>
      </c>
    </row>
    <row r="13" spans="1:3" ht="16.5" thickBot="1">
      <c r="A13" s="188" t="s">
        <v>537</v>
      </c>
      <c r="B13" s="189" t="s">
        <v>538</v>
      </c>
    </row>
    <row r="14" spans="1:3" ht="15.75">
      <c r="A14" s="235" t="s">
        <v>539</v>
      </c>
      <c r="B14" s="236"/>
    </row>
    <row r="15" spans="1:3" ht="15.75">
      <c r="A15" s="190" t="s">
        <v>540</v>
      </c>
      <c r="B15" s="191">
        <f>B16+B17</f>
        <v>59726.14</v>
      </c>
    </row>
    <row r="16" spans="1:3" ht="63">
      <c r="A16" s="192" t="s">
        <v>541</v>
      </c>
      <c r="B16" s="193">
        <f>'[1]прил.16 источн.'!C15</f>
        <v>40000</v>
      </c>
    </row>
    <row r="17" spans="1:2" ht="31.5">
      <c r="A17" s="192" t="s">
        <v>542</v>
      </c>
      <c r="B17" s="194">
        <f>'[2]прил.16 источн.'!C12</f>
        <v>19726.14</v>
      </c>
    </row>
    <row r="18" spans="1:2" ht="31.5">
      <c r="A18" s="195" t="s">
        <v>543</v>
      </c>
      <c r="B18" s="191">
        <f>B19+B20</f>
        <v>40000</v>
      </c>
    </row>
    <row r="19" spans="1:2" ht="63">
      <c r="A19" s="192" t="s">
        <v>544</v>
      </c>
      <c r="B19" s="196">
        <f>'[1]прил.16 источн.'!C16</f>
        <v>40000</v>
      </c>
    </row>
    <row r="20" spans="1:2" ht="48" thickBot="1">
      <c r="A20" s="197" t="s">
        <v>545</v>
      </c>
      <c r="B20" s="198">
        <f>[3]источники!C13</f>
        <v>0</v>
      </c>
    </row>
  </sheetData>
  <mergeCells count="10">
    <mergeCell ref="A8:B8"/>
    <mergeCell ref="A9:B9"/>
    <mergeCell ref="A11:B11"/>
    <mergeCell ref="A14:B14"/>
    <mergeCell ref="A1:B1"/>
    <mergeCell ref="A2:B2"/>
    <mergeCell ref="A3:B3"/>
    <mergeCell ref="A4:B4"/>
    <mergeCell ref="A6:B6"/>
    <mergeCell ref="A7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прил.8_вед</vt:lpstr>
      <vt:lpstr>прил.9_ФК</vt:lpstr>
      <vt:lpstr>прил.16 источн.</vt:lpstr>
      <vt:lpstr>ПЗ</vt:lpstr>
      <vt:lpstr>'прил.16 источн.'!Заголовки_для_печати</vt:lpstr>
      <vt:lpstr>прил.8_вед!Заголовки_для_печати</vt:lpstr>
      <vt:lpstr>прил.9_ФК!Заголовки_для_печати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2011-02-01T15:23:54Z</dcterms:modified>
</cp:coreProperties>
</file>