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4860" yWindow="570" windowWidth="17130" windowHeight="8010" tabRatio="879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25725"/>
</workbook>
</file>

<file path=xl/calcChain.xml><?xml version="1.0" encoding="utf-8"?>
<calcChain xmlns="http://schemas.openxmlformats.org/spreadsheetml/2006/main">
  <c r="J20" i="1"/>
  <c r="I20"/>
  <c r="J15"/>
  <c r="H43"/>
  <c r="F43"/>
  <c r="D43"/>
  <c r="D45"/>
  <c r="D39"/>
  <c r="D34"/>
  <c r="G17"/>
  <c r="E17"/>
  <c r="G14"/>
  <c r="E14"/>
  <c r="E10"/>
  <c r="H44" l="1"/>
  <c r="H33"/>
  <c r="H31"/>
  <c r="H30" s="1"/>
  <c r="H29"/>
  <c r="H28"/>
  <c r="H27"/>
  <c r="H26" s="1"/>
  <c r="H23"/>
  <c r="H16"/>
  <c r="D13"/>
  <c r="F16"/>
  <c r="D18"/>
  <c r="F37"/>
  <c r="F36"/>
  <c r="D35"/>
  <c r="F34"/>
  <c r="H34" s="1"/>
  <c r="H32" l="1"/>
  <c r="H25" s="1"/>
  <c r="H37"/>
  <c r="H36"/>
  <c r="F35"/>
  <c r="D32"/>
  <c r="F33"/>
  <c r="F32" s="1"/>
  <c r="D29"/>
  <c r="D30"/>
  <c r="D26"/>
  <c r="F29"/>
  <c r="F28"/>
  <c r="F27"/>
  <c r="F23"/>
  <c r="F22"/>
  <c r="H22" s="1"/>
  <c r="F21"/>
  <c r="H21" s="1"/>
  <c r="F19"/>
  <c r="H19" s="1"/>
  <c r="D9"/>
  <c r="D8" s="1"/>
  <c r="F10"/>
  <c r="D11"/>
  <c r="F12"/>
  <c r="F14"/>
  <c r="F15"/>
  <c r="I15" s="1"/>
  <c r="F17"/>
  <c r="H17" s="1"/>
  <c r="F20"/>
  <c r="F31"/>
  <c r="F30" s="1"/>
  <c r="D38"/>
  <c r="F39"/>
  <c r="D40"/>
  <c r="F41"/>
  <c r="F44"/>
  <c r="F45"/>
  <c r="H45" s="1"/>
  <c r="H20" l="1"/>
  <c r="H18" s="1"/>
  <c r="H15"/>
  <c r="H35"/>
  <c r="H24" s="1"/>
  <c r="F40"/>
  <c r="H41"/>
  <c r="H40" s="1"/>
  <c r="F38"/>
  <c r="H39"/>
  <c r="H38" s="1"/>
  <c r="H14"/>
  <c r="F13"/>
  <c r="F11"/>
  <c r="H12"/>
  <c r="H11" s="1"/>
  <c r="F9"/>
  <c r="H10"/>
  <c r="H9" s="1"/>
  <c r="F18"/>
  <c r="F26"/>
  <c r="F25" s="1"/>
  <c r="F24" s="1"/>
  <c r="D25"/>
  <c r="D24" s="1"/>
  <c r="F8" l="1"/>
  <c r="H13"/>
  <c r="H8" s="1"/>
  <c r="H46" s="1"/>
  <c r="D46"/>
  <c r="F46"/>
</calcChain>
</file>

<file path=xl/sharedStrings.xml><?xml version="1.0" encoding="utf-8"?>
<sst xmlns="http://schemas.openxmlformats.org/spreadsheetml/2006/main" count="98" uniqueCount="94">
  <si>
    <t>Доходный источник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</si>
  <si>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</si>
  <si>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</si>
  <si>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</si>
  <si>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</si>
  <si>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</si>
  <si>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</si>
  <si>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</si>
  <si>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</si>
  <si>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</si>
  <si>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</si>
  <si>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</si>
  <si>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</si>
  <si>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</si>
  <si>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</si>
  <si>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</si>
  <si>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</si>
  <si>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</si>
  <si>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</si>
  <si>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</si>
  <si>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</si>
  <si>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</si>
  <si>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</si>
  <si>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</si>
  <si>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</si>
  <si>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</si>
  <si>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</si>
  <si>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</si>
  <si>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</si>
  <si>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</si>
  <si>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</si>
  <si>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</si>
  <si>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</si>
  <si>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</si>
  <si>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</si>
  <si>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</si>
  <si>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</si>
  <si>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</si>
  <si>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</si>
  <si>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</si>
  <si>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</si>
  <si>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</si>
  <si>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</si>
  <si>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</si>
  <si>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</si>
  <si>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</si>
  <si>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>(тыс. рублей)</t>
  </si>
  <si>
    <r>
      <t>от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                   </t>
    </r>
    <r>
      <rPr>
        <sz val="12"/>
        <rFont val="Times New Roman"/>
        <family val="1"/>
        <charset val="204"/>
      </rPr>
      <t xml:space="preserve"> 2018г  № ___</t>
    </r>
    <r>
      <rPr>
        <u/>
        <sz val="12"/>
        <rFont val="Times New Roman"/>
        <family val="1"/>
        <charset val="204"/>
      </rPr>
      <t xml:space="preserve">        </t>
    </r>
  </si>
  <si>
    <t>Налог на доходы физических лиц с доходов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</si>
  <si>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</si>
  <si>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</si>
  <si>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</si>
  <si>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</si>
  <si>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</si>
  <si>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</si>
  <si>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</si>
  <si>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</si>
  <si>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</si>
  <si>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</si>
  <si>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</si>
  <si>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</si>
  <si>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</si>
  <si>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</si>
  <si>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</si>
  <si>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</si>
  <si>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</si>
  <si>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</si>
  <si>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</si>
  <si>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</si>
  <si>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</si>
  <si>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</si>
  <si>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</si>
  <si>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000 1 14 02043 04 0000 440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</si>
  <si>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</si>
  <si>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</si>
  <si>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</si>
  <si>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</si>
  <si>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 xml:space="preserve">182 1 05 01000 01 0000 110 </t>
  </si>
  <si>
    <t>Плата за сбросы загрязняющих веществ в водные объекты</t>
  </si>
  <si>
    <t>498 1 12 03000 00 0000 120</t>
  </si>
  <si>
    <t xml:space="preserve">000 1 05 03010 01 0000 110
</t>
  </si>
  <si>
    <t xml:space="preserve">Единый сельскохозяйственный налог
</t>
  </si>
  <si>
    <t>2020/2019</t>
  </si>
  <si>
    <t>2021/2020</t>
  </si>
  <si>
    <t>с прогноза</t>
  </si>
  <si>
    <t xml:space="preserve">с Закона ОБ </t>
  </si>
  <si>
    <t>в соотв. с динамикой</t>
  </si>
  <si>
    <t xml:space="preserve">к решению окружного Совета </t>
  </si>
  <si>
    <t>депутатов Светлогорского округа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</si>
  <si>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плановый период 2020 и 2021 годов</t>
  </si>
  <si>
    <r>
      <t xml:space="preserve">000 1 11 05024 </t>
    </r>
    <r>
      <rPr>
        <sz val="12"/>
        <color rgb="FFFF0000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 xml:space="preserve"> 0000 120
</t>
    </r>
  </si>
  <si>
    <t>Приложение № 3</t>
  </si>
  <si>
    <t xml:space="preserve">000 1 15 00000 00 0000 000 </t>
  </si>
  <si>
    <t>АДМИНИСТРАТИВНЫЕ ПЛАТЕЖИ И СБОРЫ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</si>
</sst>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Fill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/>
    <xf numFmtId="0" fontId="9" fillId="0" borderId="1" xfId="0" applyNumberFormat="1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0" fontId="2" fillId="0" borderId="0" xfId="0" applyNumberFormat="1" applyFont="1"/>
    <xf numFmtId="9" fontId="2" fillId="0" borderId="0" xfId="0" applyNumberFormat="1" applyFont="1"/>
    <xf numFmtId="0" fontId="2" fillId="0" borderId="11" xfId="0" applyFont="1" applyBorder="1"/>
    <xf numFmtId="0" fontId="2" fillId="0" borderId="12" xfId="0" applyFont="1" applyBorder="1"/>
    <xf numFmtId="4" fontId="1" fillId="0" borderId="1" xfId="0" applyNumberFormat="1" applyFont="1" applyBorder="1"/>
    <xf numFmtId="4" fontId="8" fillId="0" borderId="0" xfId="0" applyNumberFormat="1" applyFont="1"/>
    <xf numFmtId="10" fontId="10" fillId="0" borderId="0" xfId="0" applyNumberFormat="1" applyFont="1"/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49"/>
  <sheetViews>
    <sheetView tabSelected="1" topLeftCell="A43" zoomScale="66" zoomScaleNormal="66" workbookViewId="0">
      <selection activeCell="B16" sqref="B16"/>
    </sheetView>
  </sheetViews>
  <sheetFormatPr defaultRowHeight="15.75"/>
  <cols>
    <col min="1" max="1" width="32.140625" style="3" customWidth="1"/>
    <col min="2" max="2" width="63.7109375" style="3" customWidth="1"/>
    <col min="3" max="3" width="5.85546875" style="13" hidden="1" customWidth="1"/>
    <col min="4" max="4" width="15.5703125" style="15" hidden="1" customWidth="1"/>
    <col min="5" max="5" width="11.140625" style="21" hidden="1" customWidth="1"/>
    <col min="6" max="6" width="15.5703125" style="15" customWidth="1"/>
    <col min="7" max="7" width="9.140625" style="21" hidden="1" customWidth="1"/>
    <col min="8" max="8" width="15.5703125" style="15" customWidth="1"/>
    <col min="9" max="10" width="12.42578125" style="3" hidden="1" customWidth="1"/>
    <col min="11" max="11" width="20.140625" style="3" hidden="1" customWidth="1"/>
    <col min="12" max="16384" width="9.140625" style="3"/>
  </cols>
  <sheetData>
    <row r="1" spans="1:11">
      <c r="A1" s="71" t="s">
        <v>91</v>
      </c>
      <c r="B1" s="71"/>
      <c r="C1" s="72"/>
      <c r="D1" s="72"/>
      <c r="E1" s="72"/>
      <c r="F1" s="72"/>
      <c r="G1" s="72"/>
      <c r="H1" s="72"/>
    </row>
    <row r="2" spans="1:11">
      <c r="A2" s="71" t="s">
        <v>87</v>
      </c>
      <c r="B2" s="71"/>
      <c r="C2" s="72"/>
      <c r="D2" s="72"/>
      <c r="E2" s="72"/>
      <c r="F2" s="72"/>
      <c r="G2" s="72"/>
      <c r="H2" s="72"/>
    </row>
    <row r="3" spans="1:11" ht="15.75" customHeight="1">
      <c r="A3" s="71" t="s">
        <v>88</v>
      </c>
      <c r="B3" s="71"/>
      <c r="C3" s="72"/>
      <c r="D3" s="72"/>
      <c r="E3" s="72"/>
      <c r="F3" s="72"/>
      <c r="G3" s="72"/>
      <c r="H3" s="72"/>
    </row>
    <row r="4" spans="1:11" ht="15.75" customHeight="1">
      <c r="A4" s="71" t="s">
        <v>47</v>
      </c>
      <c r="B4" s="71"/>
      <c r="C4" s="72"/>
      <c r="D4" s="72"/>
      <c r="E4" s="72"/>
      <c r="F4" s="72"/>
      <c r="G4" s="72"/>
      <c r="H4" s="72"/>
    </row>
    <row r="5" spans="1:11" ht="51.75" customHeight="1">
      <c r="A5" s="73" t="s">
        <v>89</v>
      </c>
      <c r="B5" s="73"/>
      <c r="C5" s="72"/>
      <c r="D5" s="72"/>
      <c r="E5" s="72"/>
      <c r="F5" s="72"/>
      <c r="G5" s="72"/>
      <c r="H5" s="72"/>
    </row>
    <row r="6" spans="1:11">
      <c r="F6" s="25"/>
      <c r="H6" s="25" t="s">
        <v>46</v>
      </c>
    </row>
    <row r="7" spans="1:11" ht="31.5">
      <c r="A7" s="2" t="s">
        <v>23</v>
      </c>
      <c r="B7" s="1" t="s">
        <v>0</v>
      </c>
      <c r="D7" s="2">
        <v>2019</v>
      </c>
      <c r="E7" s="24" t="s">
        <v>27</v>
      </c>
      <c r="F7" s="2">
        <v>2020</v>
      </c>
      <c r="G7" s="24" t="s">
        <v>27</v>
      </c>
      <c r="H7" s="2">
        <v>2021</v>
      </c>
      <c r="I7" s="66" t="s">
        <v>82</v>
      </c>
      <c r="J7" s="67" t="s">
        <v>83</v>
      </c>
    </row>
    <row r="8" spans="1:11" ht="30.75" customHeight="1">
      <c r="A8" s="11"/>
      <c r="B8" s="63" t="s">
        <v>1</v>
      </c>
      <c r="C8" s="62"/>
      <c r="D8" s="53">
        <f>D9+D11+D13+D18+D23</f>
        <v>198353</v>
      </c>
      <c r="E8" s="54"/>
      <c r="F8" s="55">
        <f>F9+F13+F23+F11+F18</f>
        <v>206946.09880000001</v>
      </c>
      <c r="G8" s="54"/>
      <c r="H8" s="55">
        <f>H9+H13+H23+H11+H18</f>
        <v>213956.16675199999</v>
      </c>
    </row>
    <row r="9" spans="1:11" ht="22.5" customHeight="1">
      <c r="A9" s="30" t="s">
        <v>2</v>
      </c>
      <c r="B9" s="31" t="s">
        <v>36</v>
      </c>
      <c r="C9" s="32"/>
      <c r="D9" s="51">
        <f>D10</f>
        <v>97370</v>
      </c>
      <c r="E9" s="56"/>
      <c r="F9" s="51">
        <f>F10</f>
        <v>101459</v>
      </c>
      <c r="G9" s="56"/>
      <c r="H9" s="51">
        <f>H10</f>
        <v>106334</v>
      </c>
    </row>
    <row r="10" spans="1:11">
      <c r="A10" s="12" t="s">
        <v>3</v>
      </c>
      <c r="B10" s="10" t="s">
        <v>48</v>
      </c>
      <c r="C10" s="14"/>
      <c r="D10" s="20">
        <v>97370</v>
      </c>
      <c r="E10" s="52">
        <f>D10*I10-0.54</f>
        <v>4089.0000000000005</v>
      </c>
      <c r="F10" s="20">
        <f>D10+E10</f>
        <v>101459</v>
      </c>
      <c r="G10" s="52">
        <v>4875</v>
      </c>
      <c r="H10" s="20">
        <f>F10+G10</f>
        <v>106334</v>
      </c>
      <c r="I10" s="64">
        <v>4.2000000000000003E-2</v>
      </c>
      <c r="J10" s="64">
        <v>4.7E-2</v>
      </c>
      <c r="K10" s="3" t="s">
        <v>84</v>
      </c>
    </row>
    <row r="11" spans="1:11" ht="48.75" customHeight="1">
      <c r="A11" s="35" t="s">
        <v>42</v>
      </c>
      <c r="B11" s="38" t="s">
        <v>41</v>
      </c>
      <c r="C11" s="37"/>
      <c r="D11" s="51">
        <f>D12</f>
        <v>5697.4</v>
      </c>
      <c r="E11" s="50"/>
      <c r="F11" s="51">
        <f>F12</f>
        <v>5697.4</v>
      </c>
      <c r="G11" s="50"/>
      <c r="H11" s="51">
        <f>H12</f>
        <v>5697.4</v>
      </c>
    </row>
    <row r="12" spans="1:11" ht="65.25" customHeight="1">
      <c r="A12" s="12" t="s">
        <v>44</v>
      </c>
      <c r="B12" s="10" t="s">
        <v>43</v>
      </c>
      <c r="C12" s="14"/>
      <c r="D12" s="20">
        <v>5697.4</v>
      </c>
      <c r="E12" s="52"/>
      <c r="F12" s="20">
        <f>D12+E12</f>
        <v>5697.4</v>
      </c>
      <c r="G12" s="52"/>
      <c r="H12" s="20">
        <f>F12+G12</f>
        <v>5697.4</v>
      </c>
      <c r="I12" s="70">
        <v>0.26800000000000002</v>
      </c>
      <c r="J12" s="70">
        <v>0.30499999999999999</v>
      </c>
      <c r="K12" s="3" t="s">
        <v>85</v>
      </c>
    </row>
    <row r="13" spans="1:11" ht="15.75" customHeight="1">
      <c r="A13" s="39" t="s">
        <v>4</v>
      </c>
      <c r="B13" s="38" t="s">
        <v>5</v>
      </c>
      <c r="C13" s="32"/>
      <c r="D13" s="51">
        <f>SUM(D14:D17)</f>
        <v>33115.599999999999</v>
      </c>
      <c r="E13" s="56"/>
      <c r="F13" s="51">
        <f>SUM(F14:F17)</f>
        <v>33982.698799999998</v>
      </c>
      <c r="G13" s="56"/>
      <c r="H13" s="51">
        <f>SUM(H14:H17)</f>
        <v>35177.766751999996</v>
      </c>
    </row>
    <row r="14" spans="1:11" ht="33.75" customHeight="1">
      <c r="A14" s="12" t="s">
        <v>77</v>
      </c>
      <c r="B14" s="10" t="s">
        <v>76</v>
      </c>
      <c r="C14" s="17">
        <v>0.2</v>
      </c>
      <c r="D14" s="20">
        <v>13500</v>
      </c>
      <c r="E14" s="22">
        <f>D14*I14</f>
        <v>310.5</v>
      </c>
      <c r="F14" s="20">
        <f t="shared" ref="F14:F20" si="0">D14+E14</f>
        <v>13810.5</v>
      </c>
      <c r="G14" s="22">
        <f>F14*J14</f>
        <v>552.41999999999996</v>
      </c>
      <c r="H14" s="20">
        <f t="shared" ref="H14:H17" si="1">F14+G14</f>
        <v>14362.92</v>
      </c>
      <c r="I14" s="64">
        <v>2.3E-2</v>
      </c>
      <c r="J14" s="65">
        <v>0.04</v>
      </c>
      <c r="K14" s="3" t="s">
        <v>85</v>
      </c>
    </row>
    <row r="15" spans="1:11" ht="31.5" customHeight="1">
      <c r="A15" s="12" t="s">
        <v>6</v>
      </c>
      <c r="B15" s="6" t="s">
        <v>22</v>
      </c>
      <c r="C15" s="16"/>
      <c r="D15" s="20">
        <v>18388</v>
      </c>
      <c r="E15" s="57">
        <v>536</v>
      </c>
      <c r="F15" s="20">
        <f t="shared" si="0"/>
        <v>18924</v>
      </c>
      <c r="G15" s="57">
        <v>606</v>
      </c>
      <c r="H15" s="20">
        <f t="shared" si="1"/>
        <v>19530</v>
      </c>
      <c r="I15" s="64">
        <f>(F15/D15)-100%</f>
        <v>2.9149445290406861E-2</v>
      </c>
      <c r="J15" s="65">
        <f>(H15/F15)-100%</f>
        <v>3.2022828154724126E-2</v>
      </c>
      <c r="K15" s="3" t="s">
        <v>85</v>
      </c>
    </row>
    <row r="16" spans="1:11" ht="31.5" customHeight="1">
      <c r="A16" s="12" t="s">
        <v>80</v>
      </c>
      <c r="B16" s="10" t="s">
        <v>81</v>
      </c>
      <c r="C16" s="16"/>
      <c r="D16" s="20">
        <v>332</v>
      </c>
      <c r="E16" s="57"/>
      <c r="F16" s="20">
        <f t="shared" si="0"/>
        <v>332</v>
      </c>
      <c r="G16" s="57"/>
      <c r="H16" s="20">
        <f t="shared" si="1"/>
        <v>332</v>
      </c>
    </row>
    <row r="17" spans="1:11" ht="31.5" customHeight="1">
      <c r="A17" s="10" t="s">
        <v>37</v>
      </c>
      <c r="B17" s="10" t="s">
        <v>38</v>
      </c>
      <c r="C17" s="16"/>
      <c r="D17" s="20">
        <v>895.6</v>
      </c>
      <c r="E17" s="57">
        <f>D17*I17</f>
        <v>20.598800000000001</v>
      </c>
      <c r="F17" s="20">
        <f t="shared" si="0"/>
        <v>916.19880000000001</v>
      </c>
      <c r="G17" s="57">
        <f>F17*J17</f>
        <v>36.647952000000004</v>
      </c>
      <c r="H17" s="20">
        <f t="shared" si="1"/>
        <v>952.84675200000004</v>
      </c>
      <c r="I17" s="64">
        <v>2.3E-2</v>
      </c>
      <c r="J17" s="65">
        <v>0.04</v>
      </c>
      <c r="K17" s="3" t="s">
        <v>85</v>
      </c>
    </row>
    <row r="18" spans="1:11" s="28" customFormat="1">
      <c r="A18" s="38" t="s">
        <v>33</v>
      </c>
      <c r="B18" s="38" t="s">
        <v>32</v>
      </c>
      <c r="C18" s="40"/>
      <c r="D18" s="51">
        <f>D19+D20+D21+D22</f>
        <v>59070</v>
      </c>
      <c r="E18" s="58"/>
      <c r="F18" s="51">
        <f>F19+F20+F21+F22</f>
        <v>62707</v>
      </c>
      <c r="G18" s="58"/>
      <c r="H18" s="51">
        <f>H19+H20+H21+H22</f>
        <v>63647</v>
      </c>
    </row>
    <row r="19" spans="1:11" ht="63">
      <c r="A19" s="10" t="s">
        <v>49</v>
      </c>
      <c r="B19" s="10" t="s">
        <v>50</v>
      </c>
      <c r="C19" s="43"/>
      <c r="D19" s="47">
        <v>16250</v>
      </c>
      <c r="E19" s="59">
        <v>4709</v>
      </c>
      <c r="F19" s="20">
        <f t="shared" si="0"/>
        <v>20959</v>
      </c>
      <c r="G19" s="59">
        <v>452</v>
      </c>
      <c r="H19" s="20">
        <f t="shared" ref="H19:H20" si="2">F19+G19</f>
        <v>21411</v>
      </c>
      <c r="I19" s="65">
        <v>0.02</v>
      </c>
      <c r="J19" s="65">
        <v>0.02</v>
      </c>
    </row>
    <row r="20" spans="1:11" ht="31.5" customHeight="1">
      <c r="A20" s="10" t="s">
        <v>34</v>
      </c>
      <c r="B20" s="10" t="s">
        <v>35</v>
      </c>
      <c r="C20" s="18">
        <v>0.2</v>
      </c>
      <c r="D20" s="20">
        <v>12200</v>
      </c>
      <c r="E20" s="23">
        <v>558</v>
      </c>
      <c r="F20" s="20">
        <f t="shared" si="0"/>
        <v>12758</v>
      </c>
      <c r="G20" s="23">
        <v>488</v>
      </c>
      <c r="H20" s="20">
        <f t="shared" si="2"/>
        <v>13246</v>
      </c>
      <c r="I20" s="64">
        <f>F20/D20-100%</f>
        <v>4.5737704918032751E-2</v>
      </c>
      <c r="J20" s="64">
        <f>H20/F20-100%</f>
        <v>3.8250509484245132E-2</v>
      </c>
      <c r="K20" s="3" t="s">
        <v>86</v>
      </c>
    </row>
    <row r="21" spans="1:11" ht="31.5">
      <c r="A21" s="10" t="s">
        <v>52</v>
      </c>
      <c r="B21" s="10" t="s">
        <v>51</v>
      </c>
      <c r="C21" s="41"/>
      <c r="D21" s="20">
        <v>22825</v>
      </c>
      <c r="E21" s="42"/>
      <c r="F21" s="20">
        <f>D21+E21</f>
        <v>22825</v>
      </c>
      <c r="G21" s="42"/>
      <c r="H21" s="20">
        <f>F21+G21</f>
        <v>22825</v>
      </c>
    </row>
    <row r="22" spans="1:11" ht="31.5" customHeight="1">
      <c r="A22" s="10" t="s">
        <v>53</v>
      </c>
      <c r="B22" s="10" t="s">
        <v>54</v>
      </c>
      <c r="C22" s="41"/>
      <c r="D22" s="20">
        <v>7795</v>
      </c>
      <c r="E22" s="42">
        <v>-1630</v>
      </c>
      <c r="F22" s="20">
        <f>D22+E22</f>
        <v>6165</v>
      </c>
      <c r="G22" s="42"/>
      <c r="H22" s="20">
        <f>F22+G22</f>
        <v>6165</v>
      </c>
    </row>
    <row r="23" spans="1:11" s="32" customFormat="1" ht="21.75" customHeight="1">
      <c r="A23" s="38" t="s">
        <v>7</v>
      </c>
      <c r="B23" s="38" t="s">
        <v>8</v>
      </c>
      <c r="C23" s="44"/>
      <c r="D23" s="48">
        <v>3100</v>
      </c>
      <c r="E23" s="49"/>
      <c r="F23" s="20">
        <f t="shared" ref="F23:F29" si="3">D23+E23</f>
        <v>3100</v>
      </c>
      <c r="G23" s="49"/>
      <c r="H23" s="20">
        <f t="shared" ref="H23" si="4">F23+G23</f>
        <v>3100</v>
      </c>
    </row>
    <row r="24" spans="1:11" ht="37.5" customHeight="1">
      <c r="A24" s="12"/>
      <c r="B24" s="61" t="s">
        <v>9</v>
      </c>
      <c r="C24" s="62"/>
      <c r="D24" s="51">
        <f>D25+D35+D38+D40+D44+D45+D43</f>
        <v>129997.96</v>
      </c>
      <c r="E24" s="52"/>
      <c r="F24" s="51">
        <f>F25+F35+F38+F40+F44+F45+F43</f>
        <v>130008.467</v>
      </c>
      <c r="G24" s="52"/>
      <c r="H24" s="51">
        <f>H25+H35+H38+H40+H44+H45+H43</f>
        <v>130018.837</v>
      </c>
    </row>
    <row r="25" spans="1:11" s="32" customFormat="1" ht="57">
      <c r="A25" s="38" t="s">
        <v>55</v>
      </c>
      <c r="B25" s="46" t="s">
        <v>56</v>
      </c>
      <c r="D25" s="48">
        <f>D26+D30+D32</f>
        <v>127451.6</v>
      </c>
      <c r="E25" s="56"/>
      <c r="F25" s="48">
        <f>F26+F30+F32</f>
        <v>127451.6</v>
      </c>
      <c r="G25" s="56"/>
      <c r="H25" s="48">
        <f>H26+H30+H32</f>
        <v>127451.6</v>
      </c>
    </row>
    <row r="26" spans="1:11" s="32" customFormat="1" ht="99.75">
      <c r="A26" s="38" t="s">
        <v>62</v>
      </c>
      <c r="B26" s="46" t="s">
        <v>63</v>
      </c>
      <c r="D26" s="48">
        <f>D27+D29</f>
        <v>125095</v>
      </c>
      <c r="E26" s="56"/>
      <c r="F26" s="48">
        <f>F27+F29</f>
        <v>125095</v>
      </c>
      <c r="G26" s="56"/>
      <c r="H26" s="48">
        <f>H27+H29</f>
        <v>125095</v>
      </c>
    </row>
    <row r="27" spans="1:11" ht="78" customHeight="1">
      <c r="A27" s="10" t="s">
        <v>90</v>
      </c>
      <c r="B27" s="7" t="s">
        <v>57</v>
      </c>
      <c r="D27" s="60">
        <v>125000</v>
      </c>
      <c r="E27" s="52"/>
      <c r="F27" s="20">
        <f t="shared" si="3"/>
        <v>125000</v>
      </c>
      <c r="G27" s="52"/>
      <c r="H27" s="20">
        <f t="shared" ref="H27:H29" si="5">F27+G27</f>
        <v>125000</v>
      </c>
    </row>
    <row r="28" spans="1:11" ht="80.25" hidden="1" customHeight="1">
      <c r="A28" s="10" t="s">
        <v>40</v>
      </c>
      <c r="B28" s="10" t="s">
        <v>28</v>
      </c>
      <c r="D28" s="20"/>
      <c r="E28" s="52"/>
      <c r="F28" s="20">
        <f t="shared" si="3"/>
        <v>0</v>
      </c>
      <c r="G28" s="52"/>
      <c r="H28" s="20">
        <f t="shared" si="5"/>
        <v>0</v>
      </c>
    </row>
    <row r="29" spans="1:11" ht="81.75" customHeight="1">
      <c r="A29" s="10" t="s">
        <v>58</v>
      </c>
      <c r="B29" s="10" t="s">
        <v>59</v>
      </c>
      <c r="D29" s="20">
        <f>80+15</f>
        <v>95</v>
      </c>
      <c r="E29" s="52"/>
      <c r="F29" s="20">
        <f t="shared" si="3"/>
        <v>95</v>
      </c>
      <c r="G29" s="52"/>
      <c r="H29" s="20">
        <f t="shared" si="5"/>
        <v>95</v>
      </c>
    </row>
    <row r="30" spans="1:11" ht="31.5">
      <c r="A30" s="36" t="s">
        <v>39</v>
      </c>
      <c r="B30" s="36" t="s">
        <v>31</v>
      </c>
      <c r="C30" s="27"/>
      <c r="D30" s="48">
        <f>D31</f>
        <v>938.6</v>
      </c>
      <c r="E30" s="50"/>
      <c r="F30" s="48">
        <f>F31</f>
        <v>938.6</v>
      </c>
      <c r="G30" s="50"/>
      <c r="H30" s="48">
        <f>H31</f>
        <v>938.6</v>
      </c>
    </row>
    <row r="31" spans="1:11" ht="54" customHeight="1">
      <c r="A31" s="10" t="s">
        <v>60</v>
      </c>
      <c r="B31" s="10" t="s">
        <v>61</v>
      </c>
      <c r="D31" s="20">
        <v>938.6</v>
      </c>
      <c r="E31" s="52"/>
      <c r="F31" s="20">
        <f t="shared" ref="F31:F45" si="6">D31+E31</f>
        <v>938.6</v>
      </c>
      <c r="G31" s="52"/>
      <c r="H31" s="20">
        <f t="shared" ref="H31" si="7">F31+G31</f>
        <v>938.6</v>
      </c>
    </row>
    <row r="32" spans="1:11" ht="94.5" customHeight="1">
      <c r="A32" s="31" t="s">
        <v>64</v>
      </c>
      <c r="B32" s="31" t="s">
        <v>65</v>
      </c>
      <c r="C32" s="32"/>
      <c r="D32" s="51">
        <f>D33+D34</f>
        <v>1418</v>
      </c>
      <c r="E32" s="56"/>
      <c r="F32" s="51">
        <f>F33+F34</f>
        <v>1418</v>
      </c>
      <c r="G32" s="56"/>
      <c r="H32" s="51">
        <f>H33+H34</f>
        <v>1418</v>
      </c>
    </row>
    <row r="33" spans="1:10" ht="50.25" customHeight="1">
      <c r="A33" s="10" t="s">
        <v>66</v>
      </c>
      <c r="B33" s="10" t="s">
        <v>67</v>
      </c>
      <c r="D33" s="20">
        <v>1418</v>
      </c>
      <c r="F33" s="20">
        <f t="shared" ref="F33" si="8">D33+E33</f>
        <v>1418</v>
      </c>
      <c r="H33" s="20">
        <f t="shared" ref="H33" si="9">F33+G33</f>
        <v>1418</v>
      </c>
    </row>
    <row r="34" spans="1:10" ht="102.75" hidden="1" customHeight="1">
      <c r="A34" s="10" t="s">
        <v>68</v>
      </c>
      <c r="B34" s="10" t="s">
        <v>69</v>
      </c>
      <c r="D34" s="20">
        <f>910.05-910.05</f>
        <v>0</v>
      </c>
      <c r="F34" s="20">
        <f>D34+E34</f>
        <v>0</v>
      </c>
      <c r="H34" s="20">
        <f>F34+G34</f>
        <v>0</v>
      </c>
    </row>
    <row r="35" spans="1:10" s="32" customFormat="1" ht="29.25" customHeight="1">
      <c r="A35" s="38" t="s">
        <v>70</v>
      </c>
      <c r="B35" s="38" t="s">
        <v>10</v>
      </c>
      <c r="D35" s="26">
        <f>D36+D37</f>
        <v>254.66</v>
      </c>
      <c r="E35" s="29"/>
      <c r="F35" s="26">
        <f>F36+F37</f>
        <v>265.16700000000003</v>
      </c>
      <c r="G35" s="29"/>
      <c r="H35" s="26">
        <f>H36+H37</f>
        <v>275.53699999999998</v>
      </c>
    </row>
    <row r="36" spans="1:10" ht="24" customHeight="1">
      <c r="A36" s="6" t="s">
        <v>11</v>
      </c>
      <c r="B36" s="6" t="s">
        <v>12</v>
      </c>
      <c r="D36" s="19">
        <v>104.6</v>
      </c>
      <c r="E36" s="21">
        <v>4.18</v>
      </c>
      <c r="F36" s="20">
        <f>D36+E36</f>
        <v>108.78</v>
      </c>
      <c r="G36" s="21">
        <v>4.3600000000000003</v>
      </c>
      <c r="H36" s="20">
        <f>F36+G36</f>
        <v>113.14</v>
      </c>
      <c r="I36" s="65">
        <v>0.04</v>
      </c>
      <c r="J36" s="65">
        <v>0.04</v>
      </c>
    </row>
    <row r="37" spans="1:10" ht="24" customHeight="1">
      <c r="A37" s="10" t="s">
        <v>79</v>
      </c>
      <c r="B37" s="10" t="s">
        <v>78</v>
      </c>
      <c r="D37" s="19">
        <v>150.06</v>
      </c>
      <c r="E37" s="21">
        <v>6.327</v>
      </c>
      <c r="F37" s="20">
        <f>D37+E37</f>
        <v>156.387</v>
      </c>
      <c r="G37" s="21">
        <v>6.01</v>
      </c>
      <c r="H37" s="20">
        <f>F37+G37</f>
        <v>162.39699999999999</v>
      </c>
      <c r="I37" s="65">
        <v>0.04</v>
      </c>
      <c r="J37" s="65">
        <v>0.04</v>
      </c>
    </row>
    <row r="38" spans="1:10" s="32" customFormat="1" ht="30" customHeight="1">
      <c r="A38" s="38" t="s">
        <v>26</v>
      </c>
      <c r="B38" s="38" t="s">
        <v>24</v>
      </c>
      <c r="D38" s="34">
        <f>D39</f>
        <v>57.65</v>
      </c>
      <c r="E38" s="33"/>
      <c r="F38" s="34">
        <f>F39</f>
        <v>57.65</v>
      </c>
      <c r="G38" s="33"/>
      <c r="H38" s="34">
        <f>H39</f>
        <v>57.65</v>
      </c>
    </row>
    <row r="39" spans="1:10" ht="48.75" customHeight="1">
      <c r="A39" s="10" t="s">
        <v>45</v>
      </c>
      <c r="B39" s="10" t="s">
        <v>25</v>
      </c>
      <c r="D39" s="19">
        <f>15.6+42.05</f>
        <v>57.65</v>
      </c>
      <c r="F39" s="19">
        <f t="shared" si="6"/>
        <v>57.65</v>
      </c>
      <c r="H39" s="19">
        <f t="shared" ref="H39" si="10">F39+G39</f>
        <v>57.65</v>
      </c>
    </row>
    <row r="40" spans="1:10" s="32" customFormat="1" ht="45" hidden="1" customHeight="1">
      <c r="A40" s="38" t="s">
        <v>30</v>
      </c>
      <c r="B40" s="38" t="s">
        <v>29</v>
      </c>
      <c r="D40" s="45">
        <f>D41</f>
        <v>0</v>
      </c>
      <c r="E40" s="33"/>
      <c r="F40" s="45">
        <f>F41+F42</f>
        <v>0</v>
      </c>
      <c r="G40" s="33"/>
      <c r="H40" s="45">
        <f>H41+H42</f>
        <v>0</v>
      </c>
    </row>
    <row r="41" spans="1:10" ht="99" hidden="1" customHeight="1">
      <c r="A41" s="10" t="s">
        <v>72</v>
      </c>
      <c r="B41" s="10" t="s">
        <v>71</v>
      </c>
      <c r="D41" s="19"/>
      <c r="F41" s="19">
        <f t="shared" si="6"/>
        <v>0</v>
      </c>
      <c r="H41" s="19">
        <f t="shared" ref="H41" si="11">F41+G41</f>
        <v>0</v>
      </c>
    </row>
    <row r="42" spans="1:10" ht="54" hidden="1" customHeight="1">
      <c r="A42" s="10" t="s">
        <v>74</v>
      </c>
      <c r="B42" s="10" t="s">
        <v>73</v>
      </c>
      <c r="D42" s="19"/>
      <c r="F42" s="19"/>
      <c r="H42" s="19"/>
    </row>
    <row r="43" spans="1:10" s="28" customFormat="1">
      <c r="A43" s="38" t="s">
        <v>92</v>
      </c>
      <c r="B43" s="36" t="s">
        <v>93</v>
      </c>
      <c r="C43" s="27"/>
      <c r="D43" s="68">
        <f>910.05+74+100</f>
        <v>1084.05</v>
      </c>
      <c r="E43" s="69"/>
      <c r="F43" s="68">
        <f t="shared" si="6"/>
        <v>1084.05</v>
      </c>
      <c r="G43" s="69"/>
      <c r="H43" s="68">
        <f t="shared" ref="H43" si="12">F43+G43</f>
        <v>1084.05</v>
      </c>
    </row>
    <row r="44" spans="1:10" s="32" customFormat="1" ht="18.75" customHeight="1">
      <c r="A44" s="38" t="s">
        <v>13</v>
      </c>
      <c r="B44" s="38" t="s">
        <v>14</v>
      </c>
      <c r="D44" s="45">
        <v>1150</v>
      </c>
      <c r="E44" s="33"/>
      <c r="F44" s="45">
        <f t="shared" si="6"/>
        <v>1150</v>
      </c>
      <c r="G44" s="33"/>
      <c r="H44" s="45">
        <f t="shared" ref="H44:H45" si="13">F44+G44</f>
        <v>1150</v>
      </c>
    </row>
    <row r="45" spans="1:10" s="32" customFormat="1" ht="19.5" hidden="1" customHeight="1">
      <c r="A45" s="38" t="s">
        <v>15</v>
      </c>
      <c r="B45" s="38" t="s">
        <v>75</v>
      </c>
      <c r="D45" s="45">
        <f>100-100</f>
        <v>0</v>
      </c>
      <c r="E45" s="33"/>
      <c r="F45" s="45">
        <f t="shared" si="6"/>
        <v>0</v>
      </c>
      <c r="G45" s="33"/>
      <c r="H45" s="45">
        <f t="shared" si="13"/>
        <v>0</v>
      </c>
    </row>
    <row r="46" spans="1:10" ht="33.75" customHeight="1">
      <c r="A46" s="6"/>
      <c r="B46" s="8" t="s">
        <v>16</v>
      </c>
      <c r="D46" s="26">
        <f>D24+D8</f>
        <v>328350.96000000002</v>
      </c>
      <c r="F46" s="26">
        <f>F24+F8</f>
        <v>336954.56579999998</v>
      </c>
      <c r="H46" s="26">
        <f>H24+H8</f>
        <v>343975.00375199999</v>
      </c>
    </row>
    <row r="47" spans="1:10" hidden="1">
      <c r="A47" s="4" t="s">
        <v>17</v>
      </c>
      <c r="B47" s="5" t="s">
        <v>18</v>
      </c>
    </row>
    <row r="48" spans="1:10" ht="31.5" hidden="1">
      <c r="A48" s="4" t="s">
        <v>19</v>
      </c>
      <c r="B48" s="6" t="s">
        <v>20</v>
      </c>
    </row>
    <row r="49" spans="1:2" ht="15.75" hidden="1" customHeight="1">
      <c r="A49" s="4"/>
      <c r="B49" s="9" t="s">
        <v>21</v>
      </c>
    </row>
  </sheetData>
  <mergeCells count="5">
    <mergeCell ref="A1:H1"/>
    <mergeCell ref="A2:H2"/>
    <mergeCell ref="A3:H3"/>
    <mergeCell ref="A4:H4"/>
    <mergeCell ref="A5:H5"/>
  </mergeCells>
  <pageMargins left="0.70866141732283472" right="0.19685039370078741" top="0.55118110236220474" bottom="7.874015748031496E-2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2018-11-13T10:38:59Z</dcterms:modified>
</cp:coreProperties>
</file>