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1DDD0F73-0AAF-450F-8999-0AF53ADEC056}" xr6:coauthVersionLast="47" xr6:coauthVersionMax="47" xr10:uidLastSave="{00000000-0000-0000-0000-000000000000}"/>
  <bookViews>
    <workbookView xWindow="1200" yWindow="75" windowWidth="13545" windowHeight="15330" tabRatio="350" xr2:uid="{00000000-000D-0000-FFFF-FFFF00000000}"/>
  </bookViews>
  <sheets>
    <sheet name="прил.2 (безвоз)" sheetId="2" r:id="rId1"/>
  </sheets>
  <definedNames>
    <definedName name="_xlnm.Print_Titles" localSheetId="0">'прил.2 (безвоз)'!$9:$9</definedName>
  </definedNames>
  <calcPr calcId="181029"/>
</workbook>
</file>

<file path=xl/calcChain.xml><?xml version="1.0" encoding="utf-8"?>
<calcChain xmlns="http://schemas.openxmlformats.org/spreadsheetml/2006/main">
  <c r="Q13" i="2" l="1"/>
  <c r="Q12" i="2" s="1"/>
  <c r="Q61" i="2"/>
  <c r="O64" i="2"/>
  <c r="Q64" i="2" s="1"/>
  <c r="N74" i="2"/>
  <c r="L77" i="2"/>
  <c r="J67" i="2"/>
  <c r="J66" i="2"/>
  <c r="J34" i="2"/>
  <c r="J77" i="2"/>
  <c r="K65" i="2"/>
  <c r="M65" i="2" s="1"/>
  <c r="O65" i="2" s="1"/>
  <c r="Q65" i="2" s="1"/>
  <c r="K53" i="2"/>
  <c r="M53" i="2"/>
  <c r="O53" i="2"/>
  <c r="Q53" i="2" s="1"/>
  <c r="H74" i="2"/>
  <c r="I63" i="2"/>
  <c r="K63" i="2" s="1"/>
  <c r="M63" i="2" s="1"/>
  <c r="O63" i="2" s="1"/>
  <c r="Q63" i="2" s="1"/>
  <c r="L74" i="2"/>
  <c r="J74" i="2"/>
  <c r="G67" i="2"/>
  <c r="I67" i="2" s="1"/>
  <c r="K67" i="2" s="1"/>
  <c r="M67" i="2" s="1"/>
  <c r="O67" i="2" s="1"/>
  <c r="Q67" i="2" s="1"/>
  <c r="F66" i="2"/>
  <c r="G66" i="2" s="1"/>
  <c r="I66" i="2" s="1"/>
  <c r="K66" i="2" s="1"/>
  <c r="M66" i="2" s="1"/>
  <c r="O66" i="2" s="1"/>
  <c r="Q66" i="2" s="1"/>
  <c r="G61" i="2"/>
  <c r="I61" i="2" s="1"/>
  <c r="K61" i="2" s="1"/>
  <c r="M61" i="2" s="1"/>
  <c r="O61" i="2" s="1"/>
  <c r="F74" i="2"/>
  <c r="F77" i="2"/>
  <c r="C54" i="2"/>
  <c r="E55" i="2"/>
  <c r="G55" i="2"/>
  <c r="I55" i="2"/>
  <c r="K55" i="2"/>
  <c r="M55" i="2"/>
  <c r="E39" i="2"/>
  <c r="G39" i="2"/>
  <c r="I39" i="2"/>
  <c r="K39" i="2"/>
  <c r="M39" i="2"/>
  <c r="O39" i="2" s="1"/>
  <c r="Q39" i="2" s="1"/>
  <c r="E34" i="2"/>
  <c r="G34" i="2"/>
  <c r="I34" i="2"/>
  <c r="K34" i="2"/>
  <c r="M34" i="2" s="1"/>
  <c r="O34" i="2" s="1"/>
  <c r="Q34" i="2" s="1"/>
  <c r="C31" i="2"/>
  <c r="E51" i="2"/>
  <c r="G51" i="2"/>
  <c r="I51" i="2"/>
  <c r="K51" i="2" s="1"/>
  <c r="M51" i="2" s="1"/>
  <c r="O51" i="2" s="1"/>
  <c r="Q51" i="2" s="1"/>
  <c r="E52" i="2"/>
  <c r="G52" i="2"/>
  <c r="I52" i="2"/>
  <c r="K52" i="2" s="1"/>
  <c r="M52" i="2" s="1"/>
  <c r="O52" i="2" s="1"/>
  <c r="Q52" i="2" s="1"/>
  <c r="E50" i="2"/>
  <c r="G50" i="2"/>
  <c r="I50" i="2"/>
  <c r="K50" i="2"/>
  <c r="M50" i="2" s="1"/>
  <c r="O50" i="2" s="1"/>
  <c r="Q50" i="2" s="1"/>
  <c r="E49" i="2"/>
  <c r="G49" i="2"/>
  <c r="I49" i="2"/>
  <c r="K49" i="2" s="1"/>
  <c r="M49" i="2" s="1"/>
  <c r="O49" i="2" s="1"/>
  <c r="Q49" i="2" s="1"/>
  <c r="E71" i="2"/>
  <c r="G71" i="2"/>
  <c r="I71" i="2"/>
  <c r="K71" i="2" s="1"/>
  <c r="M71" i="2" s="1"/>
  <c r="O71" i="2" s="1"/>
  <c r="Q71" i="2" s="1"/>
  <c r="C69" i="2"/>
  <c r="E72" i="2"/>
  <c r="G72" i="2"/>
  <c r="I72" i="2"/>
  <c r="K72" i="2" s="1"/>
  <c r="M72" i="2" s="1"/>
  <c r="O72" i="2" s="1"/>
  <c r="Q72" i="2" s="1"/>
  <c r="E70" i="2"/>
  <c r="E69" i="2" s="1"/>
  <c r="E68" i="2" s="1"/>
  <c r="G70" i="2"/>
  <c r="I70" i="2"/>
  <c r="K70" i="2" s="1"/>
  <c r="E38" i="2"/>
  <c r="G38" i="2" s="1"/>
  <c r="I38" i="2" s="1"/>
  <c r="K38" i="2" s="1"/>
  <c r="M38" i="2" s="1"/>
  <c r="O38" i="2"/>
  <c r="Q38" i="2" s="1"/>
  <c r="E37" i="2"/>
  <c r="G37" i="2" s="1"/>
  <c r="I37" i="2" s="1"/>
  <c r="K37" i="2" s="1"/>
  <c r="M37" i="2" s="1"/>
  <c r="O37" i="2" s="1"/>
  <c r="Q37" i="2" s="1"/>
  <c r="E35" i="2"/>
  <c r="G35" i="2" s="1"/>
  <c r="I35" i="2" s="1"/>
  <c r="K35" i="2" s="1"/>
  <c r="M35" i="2" s="1"/>
  <c r="O35" i="2" s="1"/>
  <c r="Q35" i="2" s="1"/>
  <c r="E36" i="2"/>
  <c r="G36" i="2" s="1"/>
  <c r="I36" i="2" s="1"/>
  <c r="K36" i="2" s="1"/>
  <c r="M36" i="2" s="1"/>
  <c r="O36" i="2"/>
  <c r="Q36" i="2" s="1"/>
  <c r="E33" i="2"/>
  <c r="G33" i="2" s="1"/>
  <c r="I33" i="2" s="1"/>
  <c r="K33" i="2" s="1"/>
  <c r="M33" i="2" s="1"/>
  <c r="O33" i="2" s="1"/>
  <c r="Q33" i="2" s="1"/>
  <c r="G69" i="2"/>
  <c r="G68" i="2" s="1"/>
  <c r="E21" i="2"/>
  <c r="G21" i="2" s="1"/>
  <c r="I21" i="2" s="1"/>
  <c r="K21" i="2" s="1"/>
  <c r="M21" i="2" s="1"/>
  <c r="O21" i="2" s="1"/>
  <c r="Q21" i="2" s="1"/>
  <c r="E47" i="2"/>
  <c r="G47" i="2"/>
  <c r="I47" i="2"/>
  <c r="K47" i="2" s="1"/>
  <c r="M47" i="2" s="1"/>
  <c r="O47" i="2" s="1"/>
  <c r="Q47" i="2" s="1"/>
  <c r="E46" i="2"/>
  <c r="G46" i="2" s="1"/>
  <c r="I46" i="2" s="1"/>
  <c r="K46" i="2" s="1"/>
  <c r="M46" i="2" s="1"/>
  <c r="O46" i="2" s="1"/>
  <c r="Q46" i="2" s="1"/>
  <c r="E29" i="2"/>
  <c r="G29" i="2"/>
  <c r="I29" i="2"/>
  <c r="K29" i="2" s="1"/>
  <c r="M29" i="2" s="1"/>
  <c r="O29" i="2" s="1"/>
  <c r="Q29" i="2" s="1"/>
  <c r="E40" i="2"/>
  <c r="G40" i="2" s="1"/>
  <c r="I40" i="2" s="1"/>
  <c r="K40" i="2" s="1"/>
  <c r="M40" i="2" s="1"/>
  <c r="O40" i="2" s="1"/>
  <c r="Q40" i="2" s="1"/>
  <c r="E22" i="2"/>
  <c r="G22" i="2"/>
  <c r="I22" i="2"/>
  <c r="K22" i="2" s="1"/>
  <c r="M22" i="2" s="1"/>
  <c r="O22" i="2" s="1"/>
  <c r="Q22" i="2" s="1"/>
  <c r="E15" i="2"/>
  <c r="E16" i="2"/>
  <c r="G16" i="2"/>
  <c r="I16" i="2"/>
  <c r="K16" i="2" s="1"/>
  <c r="M16" i="2" s="1"/>
  <c r="O16" i="2" s="1"/>
  <c r="Q16" i="2" s="1"/>
  <c r="E17" i="2"/>
  <c r="G17" i="2" s="1"/>
  <c r="I17" i="2" s="1"/>
  <c r="K17" i="2" s="1"/>
  <c r="M17" i="2" s="1"/>
  <c r="O17" i="2" s="1"/>
  <c r="Q17" i="2" s="1"/>
  <c r="E18" i="2"/>
  <c r="G18" i="2"/>
  <c r="I18" i="2"/>
  <c r="K18" i="2" s="1"/>
  <c r="M18" i="2" s="1"/>
  <c r="O18" i="2" s="1"/>
  <c r="Q18" i="2" s="1"/>
  <c r="E19" i="2"/>
  <c r="G19" i="2" s="1"/>
  <c r="I19" i="2" s="1"/>
  <c r="K19" i="2" s="1"/>
  <c r="M19" i="2" s="1"/>
  <c r="O19" i="2" s="1"/>
  <c r="Q19" i="2" s="1"/>
  <c r="E20" i="2"/>
  <c r="G20" i="2"/>
  <c r="I20" i="2"/>
  <c r="K20" i="2" s="1"/>
  <c r="M20" i="2" s="1"/>
  <c r="O20" i="2" s="1"/>
  <c r="Q20" i="2" s="1"/>
  <c r="E23" i="2"/>
  <c r="G23" i="2" s="1"/>
  <c r="I23" i="2" s="1"/>
  <c r="K23" i="2" s="1"/>
  <c r="M23" i="2" s="1"/>
  <c r="O23" i="2" s="1"/>
  <c r="Q23" i="2" s="1"/>
  <c r="E24" i="2"/>
  <c r="G24" i="2"/>
  <c r="I24" i="2"/>
  <c r="K24" i="2" s="1"/>
  <c r="M24" i="2" s="1"/>
  <c r="O24" i="2" s="1"/>
  <c r="Q24" i="2" s="1"/>
  <c r="E25" i="2"/>
  <c r="G25" i="2" s="1"/>
  <c r="I25" i="2" s="1"/>
  <c r="K25" i="2" s="1"/>
  <c r="M25" i="2" s="1"/>
  <c r="O25" i="2" s="1"/>
  <c r="Q25" i="2" s="1"/>
  <c r="E26" i="2"/>
  <c r="G26" i="2"/>
  <c r="I26" i="2"/>
  <c r="K26" i="2" s="1"/>
  <c r="M26" i="2" s="1"/>
  <c r="O26" i="2" s="1"/>
  <c r="Q26" i="2" s="1"/>
  <c r="E27" i="2"/>
  <c r="G27" i="2" s="1"/>
  <c r="I27" i="2" s="1"/>
  <c r="K27" i="2" s="1"/>
  <c r="M27" i="2" s="1"/>
  <c r="O27" i="2" s="1"/>
  <c r="Q27" i="2" s="1"/>
  <c r="E28" i="2"/>
  <c r="G28" i="2"/>
  <c r="I28" i="2"/>
  <c r="K28" i="2" s="1"/>
  <c r="M28" i="2" s="1"/>
  <c r="O28" i="2" s="1"/>
  <c r="Q28" i="2" s="1"/>
  <c r="C14" i="2"/>
  <c r="C11" i="2" s="1"/>
  <c r="C10" i="2" s="1"/>
  <c r="C68" i="2"/>
  <c r="E62" i="2"/>
  <c r="G62" i="2" s="1"/>
  <c r="I62" i="2" s="1"/>
  <c r="K62" i="2" s="1"/>
  <c r="M62" i="2" s="1"/>
  <c r="O62" i="2" s="1"/>
  <c r="Q62" i="2" s="1"/>
  <c r="E60" i="2"/>
  <c r="G60" i="2" s="1"/>
  <c r="I60" i="2" s="1"/>
  <c r="K60" i="2" s="1"/>
  <c r="M60" i="2"/>
  <c r="O60" i="2" s="1"/>
  <c r="Q60" i="2" s="1"/>
  <c r="E59" i="2"/>
  <c r="G59" i="2" s="1"/>
  <c r="I59" i="2" s="1"/>
  <c r="K59" i="2" s="1"/>
  <c r="M59" i="2" s="1"/>
  <c r="O59" i="2" s="1"/>
  <c r="Q59" i="2" s="1"/>
  <c r="E58" i="2"/>
  <c r="G58" i="2" s="1"/>
  <c r="I58" i="2" s="1"/>
  <c r="K58" i="2" s="1"/>
  <c r="M58" i="2"/>
  <c r="O58" i="2" s="1"/>
  <c r="Q58" i="2" s="1"/>
  <c r="E57" i="2"/>
  <c r="G57" i="2" s="1"/>
  <c r="I57" i="2" s="1"/>
  <c r="K57" i="2" s="1"/>
  <c r="M57" i="2" s="1"/>
  <c r="O57" i="2" s="1"/>
  <c r="Q57" i="2" s="1"/>
  <c r="E56" i="2"/>
  <c r="G56" i="2" s="1"/>
  <c r="I56" i="2" s="1"/>
  <c r="K56" i="2" s="1"/>
  <c r="M56" i="2"/>
  <c r="O56" i="2" s="1"/>
  <c r="Q56" i="2" s="1"/>
  <c r="E48" i="2"/>
  <c r="G48" i="2" s="1"/>
  <c r="I48" i="2" s="1"/>
  <c r="K48" i="2" s="1"/>
  <c r="M48" i="2" s="1"/>
  <c r="O48" i="2" s="1"/>
  <c r="Q48" i="2" s="1"/>
  <c r="E45" i="2"/>
  <c r="G45" i="2" s="1"/>
  <c r="I45" i="2" s="1"/>
  <c r="K45" i="2" s="1"/>
  <c r="M45" i="2"/>
  <c r="O45" i="2" s="1"/>
  <c r="Q45" i="2" s="1"/>
  <c r="E44" i="2"/>
  <c r="G44" i="2" s="1"/>
  <c r="I44" i="2" s="1"/>
  <c r="K44" i="2" s="1"/>
  <c r="M44" i="2" s="1"/>
  <c r="O44" i="2" s="1"/>
  <c r="Q44" i="2" s="1"/>
  <c r="E43" i="2"/>
  <c r="G43" i="2" s="1"/>
  <c r="I43" i="2" s="1"/>
  <c r="K43" i="2" s="1"/>
  <c r="M43" i="2"/>
  <c r="O43" i="2" s="1"/>
  <c r="Q43" i="2" s="1"/>
  <c r="E42" i="2"/>
  <c r="G42" i="2" s="1"/>
  <c r="I42" i="2" s="1"/>
  <c r="K42" i="2" s="1"/>
  <c r="M42" i="2" s="1"/>
  <c r="O42" i="2" s="1"/>
  <c r="Q42" i="2" s="1"/>
  <c r="E41" i="2"/>
  <c r="G41" i="2" s="1"/>
  <c r="I41" i="2" s="1"/>
  <c r="K41" i="2" s="1"/>
  <c r="M41" i="2"/>
  <c r="O41" i="2" s="1"/>
  <c r="Q41" i="2" s="1"/>
  <c r="E32" i="2"/>
  <c r="E30" i="2"/>
  <c r="G30" i="2" s="1"/>
  <c r="I30" i="2" s="1"/>
  <c r="K30" i="2" s="1"/>
  <c r="M30" i="2" s="1"/>
  <c r="O30" i="2" s="1"/>
  <c r="Q30" i="2" s="1"/>
  <c r="E13" i="2"/>
  <c r="G13" i="2"/>
  <c r="C12" i="2"/>
  <c r="I54" i="2"/>
  <c r="G12" i="2"/>
  <c r="I13" i="2"/>
  <c r="G54" i="2"/>
  <c r="E54" i="2"/>
  <c r="E12" i="2"/>
  <c r="D74" i="2"/>
  <c r="I12" i="2"/>
  <c r="K13" i="2"/>
  <c r="K12" i="2" s="1"/>
  <c r="M13" i="2"/>
  <c r="M12" i="2" s="1"/>
  <c r="O13" i="2"/>
  <c r="O12" i="2"/>
  <c r="O55" i="2" l="1"/>
  <c r="M54" i="2"/>
  <c r="K54" i="2"/>
  <c r="E14" i="2"/>
  <c r="I69" i="2"/>
  <c r="I68" i="2" s="1"/>
  <c r="G32" i="2"/>
  <c r="E31" i="2"/>
  <c r="E11" i="2" s="1"/>
  <c r="E10" i="2" s="1"/>
  <c r="M70" i="2"/>
  <c r="K69" i="2"/>
  <c r="K68" i="2" s="1"/>
  <c r="C74" i="2"/>
  <c r="G15" i="2"/>
  <c r="O54" i="2" l="1"/>
  <c r="Q55" i="2"/>
  <c r="Q54" i="2" s="1"/>
  <c r="G14" i="2"/>
  <c r="I15" i="2"/>
  <c r="I32" i="2"/>
  <c r="G31" i="2"/>
  <c r="O70" i="2"/>
  <c r="M69" i="2"/>
  <c r="M68" i="2" s="1"/>
  <c r="E74" i="2"/>
  <c r="K32" i="2" l="1"/>
  <c r="I31" i="2"/>
  <c r="K15" i="2"/>
  <c r="I14" i="2"/>
  <c r="G11" i="2"/>
  <c r="G10" i="2" s="1"/>
  <c r="G74" i="2"/>
  <c r="Q70" i="2"/>
  <c r="Q69" i="2" s="1"/>
  <c r="Q68" i="2" s="1"/>
  <c r="O69" i="2"/>
  <c r="O68" i="2" s="1"/>
  <c r="I74" i="2" l="1"/>
  <c r="I11" i="2"/>
  <c r="I10" i="2" s="1"/>
  <c r="M15" i="2"/>
  <c r="K14" i="2"/>
  <c r="K31" i="2"/>
  <c r="M32" i="2"/>
  <c r="M31" i="2" l="1"/>
  <c r="O32" i="2"/>
  <c r="K74" i="2"/>
  <c r="K11" i="2"/>
  <c r="K10" i="2" s="1"/>
  <c r="O15" i="2"/>
  <c r="M14" i="2"/>
  <c r="M74" i="2" l="1"/>
  <c r="M11" i="2"/>
  <c r="M10" i="2" s="1"/>
  <c r="Q15" i="2"/>
  <c r="Q14" i="2" s="1"/>
  <c r="O14" i="2"/>
  <c r="Q32" i="2"/>
  <c r="Q31" i="2" s="1"/>
  <c r="O31" i="2"/>
  <c r="O74" i="2" l="1"/>
  <c r="O11" i="2"/>
  <c r="O10" i="2" s="1"/>
  <c r="Q74" i="2"/>
  <c r="Q11" i="2"/>
  <c r="Q10" i="2" s="1"/>
</calcChain>
</file>

<file path=xl/sharedStrings.xml><?xml version="1.0" encoding="utf-8"?>
<sst xmlns="http://schemas.openxmlformats.org/spreadsheetml/2006/main" count="149" uniqueCount="104">
  <si>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</si>
  <si>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</si>
  <si>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</si>
  <si>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</si>
  <si>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</si>
  <si>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</si>
  <si>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</si>
  <si>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</si>
  <si>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</si>
  <si>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</si>
  <si>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</si>
  <si>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</si>
  <si>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</si>
  <si>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</si>
  <si>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</si>
  <si>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</si>
  <si>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</si>
  <si>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000 2 02 35118 04 0000 150</t>
  </si>
  <si>
    <t>000 2 02 35930 04 0000 150</t>
  </si>
  <si>
    <t>000 2 02 35120 04 0000 150</t>
  </si>
  <si>
    <t>000 2 02 29999 04 0000 150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</si>
  <si>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</si>
  <si>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</si>
  <si>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</si>
  <si>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</si>
  <si>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</si>
  <si>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</si>
  <si>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</si>
  <si>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</si>
  <si>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</si>
  <si>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</si>
  <si>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</si>
  <si>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</si>
  <si>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</si>
  <si>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</si>
  <si>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7-44590</t>
  </si>
  <si>
    <t>7-44001</t>
  </si>
  <si>
    <t>7-44005</t>
  </si>
  <si>
    <t>356 202 49999 04 0000 150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</si>
  <si>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021E151720</t>
  </si>
  <si>
    <t>Субсидии на организацию бесплатной перевозки обучающихся к муниципальным общеобразовательным организациям 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</si>
  <si>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 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</si>
  <si>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 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</si>
  <si>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</si>
  <si>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0240371360</t>
  </si>
  <si>
    <t>Государственная поддержка отрасли культуры 04301R5190</t>
  </si>
  <si>
    <t>Субсидии на предоставление молодым семьям дополнительных социальных выплат при рождении или усыновлении (удочерении) ребенка 0620171030</t>
  </si>
  <si>
    <t>Реализация мероприятий по обеспечению жильем молодых семей 06201R4970</t>
  </si>
  <si>
    <t>Субсидии на обеспечение мероприятий по организации теплоснабжения, водоснабжения, водоотведения 0630471040</t>
  </si>
  <si>
    <t>Субсидии на капитальный ремонт и ремонт автомобильных дорог общего пользования местного значения 111R171230</t>
  </si>
  <si>
    <t>Субсидии на содержание морских пляжей в границах муниципальных образований Калининградской области 1230171380</t>
  </si>
  <si>
    <t>Субсидии на поддержку муниципальных газет 1330271250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</si>
  <si>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</si>
  <si>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0240170620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</si>
  <si>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</si>
  <si>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</si>
  <si>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</si>
  <si>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 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</si>
  <si>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 0340470670</t>
  </si>
  <si>
    <t>Субвенции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 0340470710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</si>
  <si>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</si>
  <si>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 0640470310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</si>
  <si>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1340851200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</si>
  <si>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021EВ51790</t>
  </si>
  <si>
    <t>Иные межбюджетные трансферты на закупку учебников, допущенных к использованию при реализации программ общего образования для муниципальных общеобразовательных организаций 0230174120</t>
  </si>
  <si>
    <t>Иные межбюджетные трансферты на стимулирование трудоустройства молодых специалистов в муниципальные общеобразовательные организации 0230774060</t>
  </si>
  <si>
    <t>Иные межбюджетные трансферты на стимулирование целевого обучения в рамках соответствующей предметной области для муниципальных общеобразовательных организаций 0230774070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</si>
  <si>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0241053030</t>
  </si>
  <si>
    <t>Строительство дошкольного учреждения на 80 мест в пос. Донское Светлогорского городского округа Калининградской области</t>
  </si>
  <si>
    <t>Осуществление первичного воинского учета органами местного самоуправления поселений, муниципальных и городских округов 0740551180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</si>
  <si>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</si>
  <si>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Создание виртуальных концертных залов 041A354530</t>
  </si>
  <si>
    <t>Реконструкция МАОУ СОШ № 1 в городе Светлогорске, Калининградской области (Е153054)</t>
  </si>
  <si>
    <t>Строительство дошкольного учреждения на 80 мест в пос. Донское Светлогорского городского округа Калининградской области за счет остатков прошлых лет</t>
  </si>
  <si>
    <t>356 2 02 20077 04 0000 150</t>
  </si>
  <si>
    <t>356 2 02 49999 04 00000 150</t>
  </si>
  <si>
    <t>356 2 02 25305 04 0000 150</t>
  </si>
  <si>
    <t>356 2 02 29999 04 0000 150</t>
  </si>
  <si>
    <t>Субсидии на решение вопросов местного значения в сфере жилищно-коммунального хозяйства</t>
  </si>
  <si>
    <t xml:space="preserve">000 2 18 00000 00 0000 000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</si>
  <si>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</si>
  <si>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</si>
  <si>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000 2 19 00000 00 0000 000
</t>
  </si>
  <si>
    <t>Иные межбюджетные трансферты на поддержку учреждений клубного типа, библиотек, музеев и работников указанных учреждений</t>
  </si>
  <si>
    <t>Субсидия для оплаты части расходов при реализации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</si>
  <si>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Субсидии на софинансирование инициативных проектов</t>
  </si>
  <si>
    <t>Иные межбюджетные трансферты на закупку учебников для новых муниципальных общеобразовательных организаций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</si>
  <si>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0230171132</t>
  </si>
  <si>
    <t xml:space="preserve">Иные межбюджетные трансферты на 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         </t>
  </si>
  <si>
    <t>Безвозмездные поступления в бюджет муниципального образования «Светлогорский городского округа» в 2024 году</t>
  </si>
  <si>
    <t xml:space="preserve">356 2 02 19999 04 0000 150
</t>
  </si>
  <si>
    <t>Прочие дотации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</si>
  <si>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0240250500</t>
  </si>
  <si>
    <t xml:space="preserve">Иные межбюджетные трансферты на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    0240121Ф08                         </t>
  </si>
  <si>
    <t>000 2 02 25172 04 0000 150</t>
  </si>
  <si>
    <t>000 2 02 25304 04 0000 150</t>
  </si>
  <si>
    <t>000 2 02 25453 04 0000 150</t>
  </si>
  <si>
    <t>000 2 02 25497 04 0000 150</t>
  </si>
  <si>
    <t>000 2 02 20041 04 0000 150</t>
  </si>
  <si>
    <t>000 2 02 25519 04 0000 150</t>
  </si>
  <si>
    <t>356 202 45179 04 0000 150</t>
  </si>
  <si>
    <t>Иные межбюджетные трансферты на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 0230121Ф05</t>
  </si>
  <si>
    <t>(в ред. решений от 18.03.2024 №16, от 27.05.2024 №30, от 29.07.2024 №42, от 09.09.2024 №58, от 21.10.2024 №63, от 16.12.2024 №87)</t>
  </si>
  <si>
    <t>от "18" декабря 2023 года №82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</si>
</sst>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1" fillId="0" borderId="4" xfId="0" applyFont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" fontId="1" fillId="3" borderId="5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4" fontId="2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" fontId="5" fillId="4" borderId="0" xfId="0" applyNumberFormat="1" applyFont="1" applyFill="1"/>
    <xf numFmtId="4" fontId="5" fillId="2" borderId="0" xfId="0" applyNumberFormat="1" applyFont="1" applyFill="1"/>
    <xf numFmtId="4" fontId="5" fillId="2" borderId="0" xfId="0" applyNumberFormat="1" applyFont="1" applyFill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7"/>
  <sheetViews>
    <sheetView showGridLines="0" tabSelected="1" zoomScale="80" zoomScaleNormal="80" workbookViewId="0">
      <selection activeCell="A5" sqref="A5"/>
    </sheetView>
  </sheetViews>
  <sheetFormatPr defaultRowHeight="15.75" outlineLevelRow="1" outlineLevelCol="2" x14ac:dyDescent="0.25"/>
  <cols>
    <col min="1" max="1" width="31.28515625" style="1" customWidth="1"/>
    <col min="2" max="2" width="59.42578125" style="1" customWidth="1"/>
    <col min="3" max="3" width="17.28515625" style="22" hidden="1" customWidth="1" outlineLevel="1"/>
    <col min="4" max="4" width="10.5703125" style="3" hidden="1" customWidth="1" outlineLevel="1"/>
    <col min="5" max="5" width="17.28515625" style="12" hidden="1" customWidth="1" collapsed="1"/>
    <col min="6" max="6" width="10.5703125" style="3" hidden="1" customWidth="1"/>
    <col min="7" max="7" width="17.28515625" style="32" hidden="1" customWidth="1" outlineLevel="2"/>
    <col min="8" max="8" width="10.5703125" style="3" hidden="1" customWidth="1" outlineLevel="2"/>
    <col min="9" max="9" width="17.28515625" style="32" hidden="1" customWidth="1" outlineLevel="1"/>
    <col min="10" max="10" width="10.5703125" style="3" hidden="1" customWidth="1" outlineLevel="1"/>
    <col min="11" max="11" width="17.28515625" style="32" hidden="1" customWidth="1" collapsed="1"/>
    <col min="12" max="12" width="10.5703125" style="3" hidden="1" customWidth="1" outlineLevel="1"/>
    <col min="13" max="13" width="17.28515625" style="32" hidden="1" customWidth="1" collapsed="1"/>
    <col min="14" max="14" width="10.5703125" style="37" hidden="1" customWidth="1" outlineLevel="1"/>
    <col min="15" max="15" width="17.28515625" style="32" hidden="1" customWidth="1" collapsed="1"/>
    <col min="16" max="16" width="10.5703125" style="37" hidden="1" customWidth="1" outlineLevel="1"/>
    <col min="17" max="17" width="17.28515625" style="12" customWidth="1" collapsed="1"/>
    <col min="18" max="16384" width="9.140625" style="1"/>
  </cols>
  <sheetData>
    <row r="1" spans="1:17" x14ac:dyDescent="0.25">
      <c r="A1" s="44" t="s">
        <v>3</v>
      </c>
      <c r="B1" s="45"/>
      <c r="C1" s="45"/>
      <c r="D1" s="46"/>
      <c r="E1" s="46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ht="15.75" customHeight="1" x14ac:dyDescent="0.25">
      <c r="A2" s="44" t="s">
        <v>26</v>
      </c>
      <c r="B2" s="45"/>
      <c r="C2" s="45"/>
      <c r="D2" s="46"/>
      <c r="E2" s="46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17" ht="15.75" customHeight="1" x14ac:dyDescent="0.25">
      <c r="A3" s="44" t="s">
        <v>27</v>
      </c>
      <c r="B3" s="45"/>
      <c r="C3" s="45"/>
      <c r="D3" s="46"/>
      <c r="E3" s="46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ht="15.75" customHeight="1" x14ac:dyDescent="0.25">
      <c r="A4" s="44" t="s">
        <v>103</v>
      </c>
      <c r="B4" s="45"/>
      <c r="C4" s="45"/>
      <c r="D4" s="46"/>
      <c r="E4" s="46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7" ht="4.5" customHeight="1" x14ac:dyDescent="0.25"/>
    <row r="6" spans="1:17" ht="52.5" customHeight="1" x14ac:dyDescent="0.25">
      <c r="A6" s="48" t="s">
        <v>89</v>
      </c>
      <c r="B6" s="48"/>
      <c r="C6" s="48"/>
      <c r="D6" s="49"/>
      <c r="E6" s="49"/>
      <c r="F6" s="49"/>
      <c r="G6" s="49"/>
      <c r="H6" s="49"/>
      <c r="I6" s="49"/>
      <c r="J6" s="49"/>
      <c r="K6" s="49"/>
      <c r="L6" s="49"/>
      <c r="M6" s="49"/>
      <c r="N6" s="47"/>
      <c r="O6" s="47"/>
      <c r="P6" s="47"/>
      <c r="Q6" s="47"/>
    </row>
    <row r="7" spans="1:17" ht="33" customHeight="1" x14ac:dyDescent="0.25">
      <c r="A7" s="50" t="s">
        <v>102</v>
      </c>
      <c r="B7" s="51"/>
      <c r="C7" s="51"/>
      <c r="D7" s="51"/>
      <c r="E7" s="51"/>
      <c r="F7" s="51"/>
      <c r="G7" s="51"/>
      <c r="H7" s="51"/>
      <c r="I7" s="51"/>
      <c r="J7" s="52"/>
      <c r="K7" s="52"/>
      <c r="L7" s="52"/>
      <c r="M7" s="52"/>
      <c r="N7" s="52"/>
      <c r="O7" s="52"/>
      <c r="P7" s="52"/>
      <c r="Q7" s="52"/>
    </row>
    <row r="8" spans="1:17" ht="16.5" thickBot="1" x14ac:dyDescent="0.3">
      <c r="E8" s="12" t="s">
        <v>0</v>
      </c>
      <c r="O8" s="32" t="s">
        <v>0</v>
      </c>
      <c r="Q8" s="12" t="s">
        <v>0</v>
      </c>
    </row>
    <row r="9" spans="1:17" ht="33" customHeight="1" thickBot="1" x14ac:dyDescent="0.3">
      <c r="A9" s="39" t="s">
        <v>2</v>
      </c>
      <c r="B9" s="2" t="s">
        <v>15</v>
      </c>
      <c r="C9" s="23" t="s">
        <v>1</v>
      </c>
      <c r="D9" s="4" t="s">
        <v>5</v>
      </c>
      <c r="E9" s="10" t="s">
        <v>34</v>
      </c>
      <c r="F9" s="4" t="s">
        <v>5</v>
      </c>
      <c r="G9" s="33" t="s">
        <v>34</v>
      </c>
      <c r="H9" s="4" t="s">
        <v>5</v>
      </c>
      <c r="I9" s="33" t="s">
        <v>34</v>
      </c>
      <c r="J9" s="4" t="s">
        <v>5</v>
      </c>
      <c r="K9" s="33" t="s">
        <v>34</v>
      </c>
      <c r="L9" s="4" t="s">
        <v>5</v>
      </c>
      <c r="M9" s="33" t="s">
        <v>34</v>
      </c>
      <c r="N9" s="38" t="s">
        <v>5</v>
      </c>
      <c r="O9" s="33" t="s">
        <v>34</v>
      </c>
      <c r="P9" s="38" t="s">
        <v>5</v>
      </c>
      <c r="Q9" s="10" t="s">
        <v>34</v>
      </c>
    </row>
    <row r="10" spans="1:17" ht="33" customHeight="1" x14ac:dyDescent="0.25">
      <c r="A10" s="40" t="s">
        <v>9</v>
      </c>
      <c r="B10" s="30" t="s">
        <v>10</v>
      </c>
      <c r="C10" s="24">
        <f>C11+C68</f>
        <v>1148969.6299999999</v>
      </c>
      <c r="D10" s="4"/>
      <c r="E10" s="11">
        <f>E11+E68</f>
        <v>1154372.3799999999</v>
      </c>
      <c r="F10" s="4"/>
      <c r="G10" s="18">
        <f>G11+G68+G66+G67</f>
        <v>1288735.03</v>
      </c>
      <c r="H10" s="4"/>
      <c r="I10" s="18">
        <f>I11+I68+I66+I67</f>
        <v>1326654.5900000001</v>
      </c>
      <c r="J10" s="4"/>
      <c r="K10" s="18">
        <f>K11+K68+K66+K67</f>
        <v>1351339.83</v>
      </c>
      <c r="L10" s="4"/>
      <c r="M10" s="18">
        <f>M11+M68+M66+M67</f>
        <v>1367916.54</v>
      </c>
      <c r="N10" s="38"/>
      <c r="O10" s="18">
        <f>O11+O68+O66+O67</f>
        <v>1361916.9</v>
      </c>
      <c r="P10" s="38"/>
      <c r="Q10" s="11">
        <f>Q11+Q68+Q66+Q67</f>
        <v>1375242.5899999996</v>
      </c>
    </row>
    <row r="11" spans="1:17" ht="45" customHeight="1" x14ac:dyDescent="0.25">
      <c r="A11" s="40" t="s">
        <v>11</v>
      </c>
      <c r="B11" s="30" t="s">
        <v>25</v>
      </c>
      <c r="C11" s="24">
        <f>C12+C14+C31+C54</f>
        <v>1148969.6299999999</v>
      </c>
      <c r="D11" s="4"/>
      <c r="E11" s="18">
        <f>E12+E14+E31+E54</f>
        <v>1154372.3799999999</v>
      </c>
      <c r="F11" s="4"/>
      <c r="G11" s="18">
        <f>G12+G14+G31+G54</f>
        <v>1224811.94</v>
      </c>
      <c r="H11" s="4"/>
      <c r="I11" s="18">
        <f>I12+I14+I31+I54</f>
        <v>1262731.5</v>
      </c>
      <c r="J11" s="4"/>
      <c r="K11" s="18">
        <f>K12+K14+K31+K54</f>
        <v>1282387.4100000001</v>
      </c>
      <c r="L11" s="4"/>
      <c r="M11" s="18">
        <f>M12+M14+M31+M54</f>
        <v>1288572.3700000001</v>
      </c>
      <c r="N11" s="38"/>
      <c r="O11" s="18">
        <f>O12+O14+O31+O54</f>
        <v>1282572.73</v>
      </c>
      <c r="P11" s="38"/>
      <c r="Q11" s="11">
        <f>Q12+Q14+Q31+Q54</f>
        <v>1295873.7699999998</v>
      </c>
    </row>
    <row r="12" spans="1:17" ht="37.5" customHeight="1" x14ac:dyDescent="0.25">
      <c r="A12" s="41" t="s">
        <v>12</v>
      </c>
      <c r="B12" s="9" t="s">
        <v>13</v>
      </c>
      <c r="C12" s="25">
        <f>C13</f>
        <v>0</v>
      </c>
      <c r="E12" s="13">
        <f>E13</f>
        <v>0</v>
      </c>
      <c r="G12" s="34">
        <f>G13</f>
        <v>0</v>
      </c>
      <c r="I12" s="34">
        <f>I13</f>
        <v>0</v>
      </c>
      <c r="K12" s="34">
        <f>K13</f>
        <v>0</v>
      </c>
      <c r="M12" s="34">
        <f>M13</f>
        <v>6184.96</v>
      </c>
      <c r="O12" s="34">
        <f>O13</f>
        <v>6184.96</v>
      </c>
      <c r="Q12" s="13">
        <f>Q13</f>
        <v>19134.96</v>
      </c>
    </row>
    <row r="13" spans="1:17" ht="34.5" customHeight="1" x14ac:dyDescent="0.25">
      <c r="A13" s="42" t="s">
        <v>90</v>
      </c>
      <c r="B13" s="5" t="s">
        <v>91</v>
      </c>
      <c r="C13" s="26"/>
      <c r="E13" s="14">
        <f>C13+D13</f>
        <v>0</v>
      </c>
      <c r="G13" s="19">
        <f>E13+F13</f>
        <v>0</v>
      </c>
      <c r="I13" s="19">
        <f>G13+H13</f>
        <v>0</v>
      </c>
      <c r="K13" s="19">
        <f>I13+J13</f>
        <v>0</v>
      </c>
      <c r="L13" s="3">
        <v>6184.96</v>
      </c>
      <c r="M13" s="19">
        <f>K13+L13</f>
        <v>6184.96</v>
      </c>
      <c r="O13" s="19">
        <f>M13+N13</f>
        <v>6184.96</v>
      </c>
      <c r="P13" s="37">
        <v>12950</v>
      </c>
      <c r="Q13" s="14">
        <f>O13+P13</f>
        <v>19134.96</v>
      </c>
    </row>
    <row r="14" spans="1:17" ht="47.25" x14ac:dyDescent="0.25">
      <c r="A14" s="6" t="s">
        <v>6</v>
      </c>
      <c r="B14" s="17" t="s">
        <v>14</v>
      </c>
      <c r="C14" s="27">
        <f>SUM(C15:C30)</f>
        <v>210510</v>
      </c>
      <c r="E14" s="15">
        <f>SUM(E15:E30)</f>
        <v>213510.32</v>
      </c>
      <c r="G14" s="35">
        <f>SUM(G15:G30)</f>
        <v>213510.32</v>
      </c>
      <c r="I14" s="35">
        <f>SUM(I15:I30)</f>
        <v>213510.32</v>
      </c>
      <c r="K14" s="35">
        <f>SUM(K15:K30)</f>
        <v>214483.97</v>
      </c>
      <c r="M14" s="35">
        <f>SUM(M15:M30)</f>
        <v>214483.97</v>
      </c>
      <c r="O14" s="35">
        <f>SUM(O15:O30)</f>
        <v>213574.68</v>
      </c>
      <c r="Q14" s="15">
        <f>SUM(Q15:Q30)</f>
        <v>213574.68</v>
      </c>
    </row>
    <row r="15" spans="1:17" ht="72.75" customHeight="1" x14ac:dyDescent="0.25">
      <c r="A15" s="5" t="s">
        <v>16</v>
      </c>
      <c r="B15" s="5" t="s">
        <v>52</v>
      </c>
      <c r="C15" s="26">
        <v>2561.4499999999998</v>
      </c>
      <c r="E15" s="14">
        <f t="shared" ref="E15:E72" si="0">C15+D15</f>
        <v>2561.4499999999998</v>
      </c>
      <c r="G15" s="19">
        <f t="shared" ref="G15:G30" si="1">E15+F15</f>
        <v>2561.4499999999998</v>
      </c>
      <c r="I15" s="19">
        <f t="shared" ref="I15:I30" si="2">G15+H15</f>
        <v>2561.4499999999998</v>
      </c>
      <c r="K15" s="19">
        <f t="shared" ref="K15:K30" si="3">I15+J15</f>
        <v>2561.4499999999998</v>
      </c>
      <c r="M15" s="19">
        <f t="shared" ref="M15:M30" si="4">K15+L15</f>
        <v>2561.4499999999998</v>
      </c>
      <c r="O15" s="19">
        <f t="shared" ref="O15:O30" si="5">M15+N15</f>
        <v>2561.4499999999998</v>
      </c>
      <c r="Q15" s="14">
        <f t="shared" ref="Q15:Q30" si="6">O15+P15</f>
        <v>2561.4499999999998</v>
      </c>
    </row>
    <row r="16" spans="1:17" ht="157.5" x14ac:dyDescent="0.25">
      <c r="A16" s="5" t="s">
        <v>16</v>
      </c>
      <c r="B16" s="5" t="s">
        <v>53</v>
      </c>
      <c r="C16" s="26">
        <v>196368.51</v>
      </c>
      <c r="E16" s="14">
        <f t="shared" si="0"/>
        <v>196368.51</v>
      </c>
      <c r="G16" s="19">
        <f t="shared" si="1"/>
        <v>196368.51</v>
      </c>
      <c r="I16" s="19">
        <f t="shared" si="2"/>
        <v>196368.51</v>
      </c>
      <c r="K16" s="19">
        <f t="shared" si="3"/>
        <v>196368.51</v>
      </c>
      <c r="M16" s="19">
        <f t="shared" si="4"/>
        <v>196368.51</v>
      </c>
      <c r="N16" s="37">
        <v>-910.67</v>
      </c>
      <c r="O16" s="19">
        <f t="shared" si="5"/>
        <v>195457.84</v>
      </c>
      <c r="Q16" s="14">
        <f t="shared" si="6"/>
        <v>195457.84</v>
      </c>
    </row>
    <row r="17" spans="1:17" ht="78.75" x14ac:dyDescent="0.25">
      <c r="A17" s="5" t="s">
        <v>16</v>
      </c>
      <c r="B17" s="5" t="s">
        <v>54</v>
      </c>
      <c r="C17" s="28">
        <v>829.41</v>
      </c>
      <c r="D17" s="3">
        <v>306.52</v>
      </c>
      <c r="E17" s="14">
        <f t="shared" si="0"/>
        <v>1135.9299999999998</v>
      </c>
      <c r="G17" s="19">
        <f t="shared" si="1"/>
        <v>1135.9299999999998</v>
      </c>
      <c r="I17" s="19">
        <f t="shared" si="2"/>
        <v>1135.9299999999998</v>
      </c>
      <c r="J17" s="36">
        <v>973.65</v>
      </c>
      <c r="K17" s="19">
        <f t="shared" si="3"/>
        <v>2109.58</v>
      </c>
      <c r="L17" s="36"/>
      <c r="M17" s="19">
        <f t="shared" si="4"/>
        <v>2109.58</v>
      </c>
      <c r="O17" s="19">
        <f t="shared" si="5"/>
        <v>2109.58</v>
      </c>
      <c r="Q17" s="14">
        <f t="shared" si="6"/>
        <v>2109.58</v>
      </c>
    </row>
    <row r="18" spans="1:17" ht="82.5" customHeight="1" x14ac:dyDescent="0.25">
      <c r="A18" s="5" t="s">
        <v>16</v>
      </c>
      <c r="B18" s="7" t="s">
        <v>55</v>
      </c>
      <c r="C18" s="26">
        <v>1627.46</v>
      </c>
      <c r="E18" s="14">
        <f t="shared" si="0"/>
        <v>1627.46</v>
      </c>
      <c r="G18" s="19">
        <f t="shared" si="1"/>
        <v>1627.46</v>
      </c>
      <c r="I18" s="19">
        <f t="shared" si="2"/>
        <v>1627.46</v>
      </c>
      <c r="K18" s="19">
        <f t="shared" si="3"/>
        <v>1627.46</v>
      </c>
      <c r="M18" s="19">
        <f t="shared" si="4"/>
        <v>1627.46</v>
      </c>
      <c r="O18" s="19">
        <f t="shared" si="5"/>
        <v>1627.46</v>
      </c>
      <c r="Q18" s="14">
        <f t="shared" si="6"/>
        <v>1627.46</v>
      </c>
    </row>
    <row r="19" spans="1:17" ht="63" x14ac:dyDescent="0.25">
      <c r="A19" s="5" t="s">
        <v>16</v>
      </c>
      <c r="B19" s="5" t="s">
        <v>56</v>
      </c>
      <c r="C19" s="26">
        <v>978</v>
      </c>
      <c r="E19" s="14">
        <f t="shared" si="0"/>
        <v>978</v>
      </c>
      <c r="G19" s="19">
        <f t="shared" si="1"/>
        <v>978</v>
      </c>
      <c r="I19" s="19">
        <f t="shared" si="2"/>
        <v>978</v>
      </c>
      <c r="K19" s="19">
        <f t="shared" si="3"/>
        <v>978</v>
      </c>
      <c r="M19" s="19">
        <f t="shared" si="4"/>
        <v>978</v>
      </c>
      <c r="O19" s="19">
        <f t="shared" si="5"/>
        <v>978</v>
      </c>
      <c r="Q19" s="14">
        <f t="shared" si="6"/>
        <v>978</v>
      </c>
    </row>
    <row r="20" spans="1:17" ht="81.75" customHeight="1" x14ac:dyDescent="0.25">
      <c r="A20" s="5" t="s">
        <v>16</v>
      </c>
      <c r="B20" s="5" t="s">
        <v>57</v>
      </c>
      <c r="C20" s="26">
        <v>228.74</v>
      </c>
      <c r="E20" s="14">
        <f t="shared" si="0"/>
        <v>228.74</v>
      </c>
      <c r="G20" s="19">
        <f t="shared" si="1"/>
        <v>228.74</v>
      </c>
      <c r="I20" s="19">
        <f t="shared" si="2"/>
        <v>228.74</v>
      </c>
      <c r="K20" s="19">
        <f t="shared" si="3"/>
        <v>228.74</v>
      </c>
      <c r="M20" s="19">
        <f t="shared" si="4"/>
        <v>228.74</v>
      </c>
      <c r="O20" s="19">
        <f t="shared" si="5"/>
        <v>228.74</v>
      </c>
      <c r="Q20" s="14">
        <f t="shared" si="6"/>
        <v>228.74</v>
      </c>
    </row>
    <row r="21" spans="1:17" ht="63" x14ac:dyDescent="0.25">
      <c r="A21" s="5" t="s">
        <v>16</v>
      </c>
      <c r="B21" s="5" t="s">
        <v>58</v>
      </c>
      <c r="C21" s="26">
        <v>2354.66</v>
      </c>
      <c r="E21" s="14">
        <f t="shared" si="0"/>
        <v>2354.66</v>
      </c>
      <c r="G21" s="19">
        <f t="shared" si="1"/>
        <v>2354.66</v>
      </c>
      <c r="I21" s="19">
        <f t="shared" si="2"/>
        <v>2354.66</v>
      </c>
      <c r="K21" s="19">
        <f t="shared" si="3"/>
        <v>2354.66</v>
      </c>
      <c r="M21" s="19">
        <f t="shared" si="4"/>
        <v>2354.66</v>
      </c>
      <c r="O21" s="19">
        <f t="shared" si="5"/>
        <v>2354.66</v>
      </c>
      <c r="Q21" s="14">
        <f t="shared" si="6"/>
        <v>2354.66</v>
      </c>
    </row>
    <row r="22" spans="1:17" ht="114.75" customHeight="1" x14ac:dyDescent="0.25">
      <c r="A22" s="5" t="s">
        <v>16</v>
      </c>
      <c r="B22" s="5" t="s">
        <v>59</v>
      </c>
      <c r="C22" s="26">
        <v>5526.65</v>
      </c>
      <c r="E22" s="14">
        <f t="shared" si="0"/>
        <v>5526.65</v>
      </c>
      <c r="G22" s="19">
        <f t="shared" si="1"/>
        <v>5526.65</v>
      </c>
      <c r="I22" s="19">
        <f t="shared" si="2"/>
        <v>5526.65</v>
      </c>
      <c r="K22" s="19">
        <f t="shared" si="3"/>
        <v>5526.65</v>
      </c>
      <c r="M22" s="19">
        <f t="shared" si="4"/>
        <v>5526.65</v>
      </c>
      <c r="O22" s="19">
        <f t="shared" si="5"/>
        <v>5526.65</v>
      </c>
      <c r="Q22" s="14">
        <f t="shared" si="6"/>
        <v>5526.65</v>
      </c>
    </row>
    <row r="23" spans="1:17" ht="78.75" x14ac:dyDescent="0.25">
      <c r="A23" s="5" t="s">
        <v>16</v>
      </c>
      <c r="B23" s="5" t="s">
        <v>60</v>
      </c>
      <c r="C23" s="26">
        <v>0.42</v>
      </c>
      <c r="E23" s="14">
        <f t="shared" si="0"/>
        <v>0.42</v>
      </c>
      <c r="G23" s="19">
        <f t="shared" si="1"/>
        <v>0.42</v>
      </c>
      <c r="I23" s="19">
        <f t="shared" si="2"/>
        <v>0.42</v>
      </c>
      <c r="K23" s="19">
        <f t="shared" si="3"/>
        <v>0.42</v>
      </c>
      <c r="M23" s="19">
        <f t="shared" si="4"/>
        <v>0.42</v>
      </c>
      <c r="O23" s="19">
        <f t="shared" si="5"/>
        <v>0.42</v>
      </c>
      <c r="Q23" s="14">
        <f t="shared" si="6"/>
        <v>0.42</v>
      </c>
    </row>
    <row r="24" spans="1:17" ht="99.75" customHeight="1" x14ac:dyDescent="0.25">
      <c r="A24" s="5" t="s">
        <v>16</v>
      </c>
      <c r="B24" s="5" t="s">
        <v>61</v>
      </c>
      <c r="C24" s="26">
        <v>26.4</v>
      </c>
      <c r="E24" s="14">
        <f t="shared" si="0"/>
        <v>26.4</v>
      </c>
      <c r="G24" s="19">
        <f t="shared" si="1"/>
        <v>26.4</v>
      </c>
      <c r="I24" s="19">
        <f t="shared" si="2"/>
        <v>26.4</v>
      </c>
      <c r="K24" s="19">
        <f t="shared" si="3"/>
        <v>26.4</v>
      </c>
      <c r="M24" s="19">
        <f t="shared" si="4"/>
        <v>26.4</v>
      </c>
      <c r="O24" s="19">
        <f t="shared" si="5"/>
        <v>26.4</v>
      </c>
      <c r="Q24" s="14">
        <f t="shared" si="6"/>
        <v>26.4</v>
      </c>
    </row>
    <row r="25" spans="1:17" ht="63" x14ac:dyDescent="0.25">
      <c r="A25" s="5" t="s">
        <v>19</v>
      </c>
      <c r="B25" s="5" t="s">
        <v>62</v>
      </c>
      <c r="C25" s="26">
        <v>8.3000000000000007</v>
      </c>
      <c r="E25" s="14">
        <f t="shared" si="0"/>
        <v>8.3000000000000007</v>
      </c>
      <c r="G25" s="19">
        <f t="shared" si="1"/>
        <v>8.3000000000000007</v>
      </c>
      <c r="I25" s="19">
        <f t="shared" si="2"/>
        <v>8.3000000000000007</v>
      </c>
      <c r="K25" s="19">
        <f t="shared" si="3"/>
        <v>8.3000000000000007</v>
      </c>
      <c r="M25" s="19">
        <f t="shared" si="4"/>
        <v>8.3000000000000007</v>
      </c>
      <c r="O25" s="19">
        <f t="shared" si="5"/>
        <v>8.3000000000000007</v>
      </c>
      <c r="Q25" s="14">
        <f t="shared" si="6"/>
        <v>8.3000000000000007</v>
      </c>
    </row>
    <row r="26" spans="1:17" ht="47.25" x14ac:dyDescent="0.25">
      <c r="A26" s="5" t="s">
        <v>17</v>
      </c>
      <c r="B26" s="5" t="s">
        <v>69</v>
      </c>
      <c r="C26" s="26"/>
      <c r="D26" s="3">
        <v>1069.0999999999999</v>
      </c>
      <c r="E26" s="14">
        <f t="shared" si="0"/>
        <v>1069.0999999999999</v>
      </c>
      <c r="G26" s="19">
        <f t="shared" si="1"/>
        <v>1069.0999999999999</v>
      </c>
      <c r="I26" s="19">
        <f t="shared" si="2"/>
        <v>1069.0999999999999</v>
      </c>
      <c r="K26" s="19">
        <f t="shared" si="3"/>
        <v>1069.0999999999999</v>
      </c>
      <c r="M26" s="19">
        <f t="shared" si="4"/>
        <v>1069.0999999999999</v>
      </c>
      <c r="N26" s="37">
        <v>1.38</v>
      </c>
      <c r="O26" s="19">
        <f t="shared" si="5"/>
        <v>1070.48</v>
      </c>
      <c r="Q26" s="14">
        <f t="shared" si="6"/>
        <v>1070.48</v>
      </c>
    </row>
    <row r="27" spans="1:17" ht="54" customHeight="1" x14ac:dyDescent="0.25">
      <c r="A27" s="5" t="s">
        <v>18</v>
      </c>
      <c r="B27" s="5" t="s">
        <v>70</v>
      </c>
      <c r="C27" s="26"/>
      <c r="D27" s="3">
        <v>1624.7</v>
      </c>
      <c r="E27" s="14">
        <f t="shared" si="0"/>
        <v>1624.7</v>
      </c>
      <c r="G27" s="19">
        <f t="shared" si="1"/>
        <v>1624.7</v>
      </c>
      <c r="I27" s="19">
        <f t="shared" si="2"/>
        <v>1624.7</v>
      </c>
      <c r="K27" s="19">
        <f t="shared" si="3"/>
        <v>1624.7</v>
      </c>
      <c r="M27" s="19">
        <f t="shared" si="4"/>
        <v>1624.7</v>
      </c>
      <c r="O27" s="19">
        <f t="shared" si="5"/>
        <v>1624.7</v>
      </c>
      <c r="Q27" s="14">
        <f t="shared" si="6"/>
        <v>1624.7</v>
      </c>
    </row>
    <row r="28" spans="1:17" ht="30" hidden="1" customHeight="1" x14ac:dyDescent="0.25">
      <c r="A28" s="5" t="s">
        <v>16</v>
      </c>
      <c r="B28" s="5"/>
      <c r="C28" s="26"/>
      <c r="E28" s="14">
        <f t="shared" si="0"/>
        <v>0</v>
      </c>
      <c r="G28" s="19">
        <f t="shared" si="1"/>
        <v>0</v>
      </c>
      <c r="I28" s="19">
        <f t="shared" si="2"/>
        <v>0</v>
      </c>
      <c r="K28" s="19">
        <f t="shared" si="3"/>
        <v>0</v>
      </c>
      <c r="M28" s="19">
        <f t="shared" si="4"/>
        <v>0</v>
      </c>
      <c r="O28" s="19">
        <f t="shared" si="5"/>
        <v>0</v>
      </c>
      <c r="Q28" s="14">
        <f t="shared" si="6"/>
        <v>0</v>
      </c>
    </row>
    <row r="29" spans="1:17" hidden="1" x14ac:dyDescent="0.25">
      <c r="A29" s="5" t="s">
        <v>16</v>
      </c>
      <c r="B29" s="5"/>
      <c r="C29" s="26"/>
      <c r="E29" s="14">
        <f t="shared" si="0"/>
        <v>0</v>
      </c>
      <c r="G29" s="19">
        <f t="shared" si="1"/>
        <v>0</v>
      </c>
      <c r="I29" s="19">
        <f t="shared" si="2"/>
        <v>0</v>
      </c>
      <c r="K29" s="19">
        <f t="shared" si="3"/>
        <v>0</v>
      </c>
      <c r="M29" s="19">
        <f t="shared" si="4"/>
        <v>0</v>
      </c>
      <c r="O29" s="19">
        <f t="shared" si="5"/>
        <v>0</v>
      </c>
      <c r="Q29" s="14">
        <f t="shared" si="6"/>
        <v>0</v>
      </c>
    </row>
    <row r="30" spans="1:17" ht="36.75" hidden="1" customHeight="1" x14ac:dyDescent="0.25">
      <c r="A30" s="5"/>
      <c r="B30" s="5"/>
      <c r="C30" s="26"/>
      <c r="E30" s="14">
        <f t="shared" si="0"/>
        <v>0</v>
      </c>
      <c r="G30" s="19">
        <f t="shared" si="1"/>
        <v>0</v>
      </c>
      <c r="I30" s="19">
        <f t="shared" si="2"/>
        <v>0</v>
      </c>
      <c r="K30" s="19">
        <f t="shared" si="3"/>
        <v>0</v>
      </c>
      <c r="M30" s="19">
        <f t="shared" si="4"/>
        <v>0</v>
      </c>
      <c r="O30" s="19">
        <f t="shared" si="5"/>
        <v>0</v>
      </c>
      <c r="Q30" s="14">
        <f t="shared" si="6"/>
        <v>0</v>
      </c>
    </row>
    <row r="31" spans="1:17" ht="47.25" x14ac:dyDescent="0.25">
      <c r="A31" s="6" t="s">
        <v>7</v>
      </c>
      <c r="B31" s="17" t="s">
        <v>8</v>
      </c>
      <c r="C31" s="27">
        <f>SUM(C32:C52)</f>
        <v>929988.73</v>
      </c>
      <c r="E31" s="15">
        <f>SUM(E32:E52)</f>
        <v>932435.59</v>
      </c>
      <c r="G31" s="35">
        <f>SUM(G32:G52)</f>
        <v>1002321.39</v>
      </c>
      <c r="I31" s="35">
        <f>SUM(I32:I52)</f>
        <v>1040090.95</v>
      </c>
      <c r="K31" s="35">
        <f>SUM(K32:K53)</f>
        <v>1048993.6600000001</v>
      </c>
      <c r="M31" s="35">
        <f>SUM(M32:M53)</f>
        <v>1048993.6600000001</v>
      </c>
      <c r="O31" s="35">
        <f>SUM(O32:O53)</f>
        <v>1048842.24</v>
      </c>
      <c r="Q31" s="15">
        <f>SUM(Q32:Q53)</f>
        <v>1048842.25</v>
      </c>
    </row>
    <row r="32" spans="1:17" ht="94.5" x14ac:dyDescent="0.25">
      <c r="A32" s="5" t="s">
        <v>94</v>
      </c>
      <c r="B32" s="5" t="s">
        <v>39</v>
      </c>
      <c r="C32" s="26">
        <v>2109.79</v>
      </c>
      <c r="E32" s="14">
        <f t="shared" si="0"/>
        <v>2109.79</v>
      </c>
      <c r="G32" s="19">
        <f t="shared" ref="G32:G52" si="7">E32+F32</f>
        <v>2109.79</v>
      </c>
      <c r="I32" s="19">
        <f t="shared" ref="I32:I52" si="8">G32+H32</f>
        <v>2109.79</v>
      </c>
      <c r="K32" s="19">
        <f t="shared" ref="K32:K53" si="9">I32+J32</f>
        <v>2109.79</v>
      </c>
      <c r="M32" s="19">
        <f t="shared" ref="M32:M53" si="10">K32+L32</f>
        <v>2109.79</v>
      </c>
      <c r="O32" s="19">
        <f t="shared" ref="O32:O53" si="11">M32+N32</f>
        <v>2109.79</v>
      </c>
      <c r="Q32" s="14">
        <f t="shared" ref="Q32:Q53" si="12">O32+P32</f>
        <v>2109.79</v>
      </c>
    </row>
    <row r="33" spans="1:17" ht="47.25" x14ac:dyDescent="0.25">
      <c r="A33" s="5" t="s">
        <v>20</v>
      </c>
      <c r="B33" s="5" t="s">
        <v>40</v>
      </c>
      <c r="C33" s="26">
        <v>1253.79</v>
      </c>
      <c r="E33" s="14">
        <f t="shared" si="0"/>
        <v>1253.79</v>
      </c>
      <c r="G33" s="19">
        <f t="shared" si="7"/>
        <v>1253.79</v>
      </c>
      <c r="I33" s="19">
        <f t="shared" si="8"/>
        <v>1253.79</v>
      </c>
      <c r="K33" s="19">
        <f t="shared" si="9"/>
        <v>1253.79</v>
      </c>
      <c r="M33" s="19">
        <f t="shared" si="10"/>
        <v>1253.79</v>
      </c>
      <c r="O33" s="19">
        <f t="shared" si="11"/>
        <v>1253.79</v>
      </c>
      <c r="Q33" s="14">
        <f t="shared" si="12"/>
        <v>1253.79</v>
      </c>
    </row>
    <row r="34" spans="1:17" ht="63" x14ac:dyDescent="0.25">
      <c r="A34" s="5" t="s">
        <v>20</v>
      </c>
      <c r="B34" s="5" t="s">
        <v>87</v>
      </c>
      <c r="C34" s="26"/>
      <c r="D34" s="3">
        <v>1359.43</v>
      </c>
      <c r="E34" s="14">
        <f t="shared" si="0"/>
        <v>1359.43</v>
      </c>
      <c r="G34" s="19">
        <f t="shared" si="7"/>
        <v>1359.43</v>
      </c>
      <c r="I34" s="19">
        <f t="shared" si="8"/>
        <v>1359.43</v>
      </c>
      <c r="J34" s="36">
        <f>1306.86-1359.43</f>
        <v>-52.570000000000164</v>
      </c>
      <c r="K34" s="19">
        <f t="shared" si="9"/>
        <v>1306.8599999999999</v>
      </c>
      <c r="L34" s="36"/>
      <c r="M34" s="19">
        <f t="shared" si="10"/>
        <v>1306.8599999999999</v>
      </c>
      <c r="N34" s="37">
        <v>-76.42</v>
      </c>
      <c r="O34" s="19">
        <f t="shared" si="11"/>
        <v>1230.4399999999998</v>
      </c>
      <c r="Q34" s="14">
        <f t="shared" si="12"/>
        <v>1230.4399999999998</v>
      </c>
    </row>
    <row r="35" spans="1:17" ht="63" x14ac:dyDescent="0.25">
      <c r="A35" s="5" t="s">
        <v>20</v>
      </c>
      <c r="B35" s="5" t="s">
        <v>41</v>
      </c>
      <c r="C35" s="26">
        <v>644.22</v>
      </c>
      <c r="D35" s="3">
        <v>149.34</v>
      </c>
      <c r="E35" s="14">
        <f t="shared" si="0"/>
        <v>793.56000000000006</v>
      </c>
      <c r="G35" s="19">
        <f t="shared" si="7"/>
        <v>793.56000000000006</v>
      </c>
      <c r="I35" s="19">
        <f t="shared" si="8"/>
        <v>793.56000000000006</v>
      </c>
      <c r="K35" s="19">
        <f t="shared" si="9"/>
        <v>793.56000000000006</v>
      </c>
      <c r="M35" s="19">
        <f t="shared" si="10"/>
        <v>793.56000000000006</v>
      </c>
      <c r="O35" s="19">
        <f t="shared" si="11"/>
        <v>793.56000000000006</v>
      </c>
      <c r="Q35" s="14">
        <f t="shared" si="12"/>
        <v>793.56000000000006</v>
      </c>
    </row>
    <row r="36" spans="1:17" ht="78.75" x14ac:dyDescent="0.25">
      <c r="A36" s="5" t="s">
        <v>20</v>
      </c>
      <c r="B36" s="5" t="s">
        <v>42</v>
      </c>
      <c r="C36" s="26">
        <v>1844.49</v>
      </c>
      <c r="E36" s="14">
        <f t="shared" si="0"/>
        <v>1844.49</v>
      </c>
      <c r="G36" s="19">
        <f t="shared" si="7"/>
        <v>1844.49</v>
      </c>
      <c r="I36" s="19">
        <f t="shared" si="8"/>
        <v>1844.49</v>
      </c>
      <c r="K36" s="19">
        <f t="shared" si="9"/>
        <v>1844.49</v>
      </c>
      <c r="M36" s="19">
        <f t="shared" si="10"/>
        <v>1844.49</v>
      </c>
      <c r="O36" s="19">
        <f t="shared" si="11"/>
        <v>1844.49</v>
      </c>
      <c r="Q36" s="14">
        <f t="shared" si="12"/>
        <v>1844.49</v>
      </c>
    </row>
    <row r="37" spans="1:17" ht="69" customHeight="1" x14ac:dyDescent="0.25">
      <c r="A37" s="5" t="s">
        <v>95</v>
      </c>
      <c r="B37" s="5" t="s">
        <v>43</v>
      </c>
      <c r="C37" s="26">
        <v>10947.62</v>
      </c>
      <c r="E37" s="14">
        <f t="shared" si="0"/>
        <v>10947.62</v>
      </c>
      <c r="G37" s="19">
        <f t="shared" si="7"/>
        <v>10947.62</v>
      </c>
      <c r="I37" s="19">
        <f t="shared" si="8"/>
        <v>10947.62</v>
      </c>
      <c r="K37" s="19">
        <f t="shared" si="9"/>
        <v>10947.62</v>
      </c>
      <c r="M37" s="19">
        <f t="shared" si="10"/>
        <v>10947.62</v>
      </c>
      <c r="O37" s="19">
        <f t="shared" si="11"/>
        <v>10947.62</v>
      </c>
      <c r="Q37" s="14">
        <f t="shared" si="12"/>
        <v>10947.62</v>
      </c>
    </row>
    <row r="38" spans="1:17" ht="126" x14ac:dyDescent="0.25">
      <c r="A38" s="5" t="s">
        <v>20</v>
      </c>
      <c r="B38" s="5" t="s">
        <v>44</v>
      </c>
      <c r="C38" s="26">
        <v>2897.4</v>
      </c>
      <c r="E38" s="14">
        <f t="shared" si="0"/>
        <v>2897.4</v>
      </c>
      <c r="G38" s="19">
        <f t="shared" si="7"/>
        <v>2897.4</v>
      </c>
      <c r="I38" s="19">
        <f t="shared" si="8"/>
        <v>2897.4</v>
      </c>
      <c r="K38" s="19">
        <f t="shared" si="9"/>
        <v>2897.4</v>
      </c>
      <c r="M38" s="19">
        <f t="shared" si="10"/>
        <v>2897.4</v>
      </c>
      <c r="O38" s="19">
        <f t="shared" si="11"/>
        <v>2897.4</v>
      </c>
      <c r="Q38" s="14">
        <f t="shared" si="12"/>
        <v>2897.4</v>
      </c>
    </row>
    <row r="39" spans="1:17" x14ac:dyDescent="0.25">
      <c r="A39" s="5" t="s">
        <v>96</v>
      </c>
      <c r="B39" s="5" t="s">
        <v>71</v>
      </c>
      <c r="C39" s="26"/>
      <c r="D39" s="3">
        <v>618.55999999999995</v>
      </c>
      <c r="E39" s="14">
        <f t="shared" si="0"/>
        <v>618.55999999999995</v>
      </c>
      <c r="G39" s="19">
        <f t="shared" si="7"/>
        <v>618.55999999999995</v>
      </c>
      <c r="I39" s="19">
        <f t="shared" si="8"/>
        <v>618.55999999999995</v>
      </c>
      <c r="K39" s="19">
        <f t="shared" si="9"/>
        <v>618.55999999999995</v>
      </c>
      <c r="M39" s="19">
        <f t="shared" si="10"/>
        <v>618.55999999999995</v>
      </c>
      <c r="O39" s="19">
        <f t="shared" si="11"/>
        <v>618.55999999999995</v>
      </c>
      <c r="Q39" s="14">
        <f t="shared" si="12"/>
        <v>618.55999999999995</v>
      </c>
    </row>
    <row r="40" spans="1:17" ht="31.5" x14ac:dyDescent="0.25">
      <c r="A40" s="5" t="s">
        <v>99</v>
      </c>
      <c r="B40" s="5" t="s">
        <v>45</v>
      </c>
      <c r="C40" s="26">
        <v>149.52000000000001</v>
      </c>
      <c r="E40" s="14">
        <f t="shared" si="0"/>
        <v>149.52000000000001</v>
      </c>
      <c r="G40" s="19">
        <f t="shared" si="7"/>
        <v>149.52000000000001</v>
      </c>
      <c r="I40" s="19">
        <f t="shared" si="8"/>
        <v>149.52000000000001</v>
      </c>
      <c r="K40" s="19">
        <f t="shared" si="9"/>
        <v>149.52000000000001</v>
      </c>
      <c r="M40" s="19">
        <f t="shared" si="10"/>
        <v>149.52000000000001</v>
      </c>
      <c r="O40" s="19">
        <f t="shared" si="11"/>
        <v>149.52000000000001</v>
      </c>
      <c r="Q40" s="14">
        <f t="shared" si="12"/>
        <v>149.52000000000001</v>
      </c>
    </row>
    <row r="41" spans="1:17" ht="47.25" x14ac:dyDescent="0.25">
      <c r="A41" s="5" t="s">
        <v>20</v>
      </c>
      <c r="B41" s="5" t="s">
        <v>46</v>
      </c>
      <c r="C41" s="26">
        <v>75</v>
      </c>
      <c r="E41" s="14">
        <f t="shared" si="0"/>
        <v>75</v>
      </c>
      <c r="G41" s="19">
        <f t="shared" si="7"/>
        <v>75</v>
      </c>
      <c r="I41" s="19">
        <f t="shared" si="8"/>
        <v>75</v>
      </c>
      <c r="K41" s="19">
        <f t="shared" si="9"/>
        <v>75</v>
      </c>
      <c r="M41" s="19">
        <f t="shared" si="10"/>
        <v>75</v>
      </c>
      <c r="N41" s="37">
        <v>-75</v>
      </c>
      <c r="O41" s="19">
        <f t="shared" si="11"/>
        <v>0</v>
      </c>
      <c r="Q41" s="14">
        <f t="shared" si="12"/>
        <v>0</v>
      </c>
    </row>
    <row r="42" spans="1:17" ht="31.5" x14ac:dyDescent="0.25">
      <c r="A42" s="5" t="s">
        <v>97</v>
      </c>
      <c r="B42" s="5" t="s">
        <v>47</v>
      </c>
      <c r="C42" s="26">
        <v>4819.72</v>
      </c>
      <c r="D42" s="3">
        <v>-11.21</v>
      </c>
      <c r="E42" s="14">
        <f t="shared" si="0"/>
        <v>4808.51</v>
      </c>
      <c r="G42" s="19">
        <f t="shared" si="7"/>
        <v>4808.51</v>
      </c>
      <c r="I42" s="19">
        <f t="shared" si="8"/>
        <v>4808.51</v>
      </c>
      <c r="K42" s="19">
        <f t="shared" si="9"/>
        <v>4808.51</v>
      </c>
      <c r="M42" s="19">
        <f t="shared" si="10"/>
        <v>4808.51</v>
      </c>
      <c r="O42" s="19">
        <f t="shared" si="11"/>
        <v>4808.51</v>
      </c>
      <c r="Q42" s="14">
        <f t="shared" si="12"/>
        <v>4808.51</v>
      </c>
    </row>
    <row r="43" spans="1:17" ht="47.25" x14ac:dyDescent="0.25">
      <c r="A43" s="5" t="s">
        <v>20</v>
      </c>
      <c r="B43" s="5" t="s">
        <v>48</v>
      </c>
      <c r="C43" s="26">
        <v>3000</v>
      </c>
      <c r="E43" s="14">
        <f t="shared" si="0"/>
        <v>3000</v>
      </c>
      <c r="G43" s="19">
        <f t="shared" si="7"/>
        <v>3000</v>
      </c>
      <c r="I43" s="19">
        <f t="shared" si="8"/>
        <v>3000</v>
      </c>
      <c r="J43" s="36">
        <v>1574.73</v>
      </c>
      <c r="K43" s="19">
        <f t="shared" si="9"/>
        <v>4574.7299999999996</v>
      </c>
      <c r="L43" s="36"/>
      <c r="M43" s="19">
        <f t="shared" si="10"/>
        <v>4574.7299999999996</v>
      </c>
      <c r="O43" s="19">
        <f t="shared" si="11"/>
        <v>4574.7299999999996</v>
      </c>
      <c r="Q43" s="14">
        <f t="shared" si="12"/>
        <v>4574.7299999999996</v>
      </c>
    </row>
    <row r="44" spans="1:17" ht="56.25" customHeight="1" x14ac:dyDescent="0.25">
      <c r="A44" s="5" t="s">
        <v>98</v>
      </c>
      <c r="B44" s="5" t="s">
        <v>49</v>
      </c>
      <c r="C44" s="26">
        <v>1371.85</v>
      </c>
      <c r="E44" s="14">
        <f t="shared" si="0"/>
        <v>1371.85</v>
      </c>
      <c r="G44" s="19">
        <f t="shared" si="7"/>
        <v>1371.85</v>
      </c>
      <c r="I44" s="19">
        <f t="shared" si="8"/>
        <v>1371.85</v>
      </c>
      <c r="K44" s="19">
        <f t="shared" si="9"/>
        <v>1371.85</v>
      </c>
      <c r="M44" s="19">
        <f t="shared" si="10"/>
        <v>1371.85</v>
      </c>
      <c r="O44" s="19">
        <f t="shared" si="11"/>
        <v>1371.85</v>
      </c>
      <c r="Q44" s="14">
        <f t="shared" si="12"/>
        <v>1371.85</v>
      </c>
    </row>
    <row r="45" spans="1:17" ht="54" customHeight="1" x14ac:dyDescent="0.25">
      <c r="A45" s="5" t="s">
        <v>98</v>
      </c>
      <c r="B45" s="5" t="s">
        <v>49</v>
      </c>
      <c r="C45" s="26">
        <v>39600</v>
      </c>
      <c r="E45" s="14">
        <f t="shared" si="0"/>
        <v>39600</v>
      </c>
      <c r="G45" s="19">
        <f t="shared" si="7"/>
        <v>39600</v>
      </c>
      <c r="I45" s="19">
        <f t="shared" si="8"/>
        <v>39600</v>
      </c>
      <c r="K45" s="19">
        <f t="shared" si="9"/>
        <v>39600</v>
      </c>
      <c r="M45" s="19">
        <f t="shared" si="10"/>
        <v>39600</v>
      </c>
      <c r="O45" s="19">
        <f t="shared" si="11"/>
        <v>39600</v>
      </c>
      <c r="Q45" s="14">
        <f t="shared" si="12"/>
        <v>39600</v>
      </c>
    </row>
    <row r="46" spans="1:17" ht="47.25" x14ac:dyDescent="0.25">
      <c r="A46" s="5" t="s">
        <v>20</v>
      </c>
      <c r="B46" s="5" t="s">
        <v>50</v>
      </c>
      <c r="C46" s="26">
        <v>2000</v>
      </c>
      <c r="E46" s="14">
        <f t="shared" si="0"/>
        <v>2000</v>
      </c>
      <c r="G46" s="19">
        <f t="shared" si="7"/>
        <v>2000</v>
      </c>
      <c r="I46" s="19">
        <f t="shared" si="8"/>
        <v>2000</v>
      </c>
      <c r="K46" s="19">
        <f t="shared" si="9"/>
        <v>2000</v>
      </c>
      <c r="M46" s="19">
        <f t="shared" si="10"/>
        <v>2000</v>
      </c>
      <c r="O46" s="19">
        <f t="shared" si="11"/>
        <v>2000</v>
      </c>
      <c r="Q46" s="14">
        <f t="shared" si="12"/>
        <v>2000</v>
      </c>
    </row>
    <row r="47" spans="1:17" ht="31.5" x14ac:dyDescent="0.25">
      <c r="A47" s="5" t="s">
        <v>20</v>
      </c>
      <c r="B47" s="5" t="s">
        <v>51</v>
      </c>
      <c r="C47" s="26">
        <v>616.86</v>
      </c>
      <c r="D47" s="3">
        <v>330.74</v>
      </c>
      <c r="E47" s="14">
        <f t="shared" si="0"/>
        <v>947.6</v>
      </c>
      <c r="G47" s="19">
        <f t="shared" si="7"/>
        <v>947.6</v>
      </c>
      <c r="I47" s="19">
        <f t="shared" si="8"/>
        <v>947.6</v>
      </c>
      <c r="K47" s="19">
        <f t="shared" si="9"/>
        <v>947.6</v>
      </c>
      <c r="M47" s="19">
        <f t="shared" si="10"/>
        <v>947.6</v>
      </c>
      <c r="O47" s="19">
        <f t="shared" si="11"/>
        <v>947.6</v>
      </c>
      <c r="Q47" s="14">
        <f t="shared" si="12"/>
        <v>947.6</v>
      </c>
    </row>
    <row r="48" spans="1:17" ht="31.5" x14ac:dyDescent="0.25">
      <c r="A48" s="5" t="s">
        <v>76</v>
      </c>
      <c r="B48" s="5" t="s">
        <v>72</v>
      </c>
      <c r="C48" s="26">
        <v>726855.64</v>
      </c>
      <c r="E48" s="14">
        <f t="shared" si="0"/>
        <v>726855.64</v>
      </c>
      <c r="G48" s="19">
        <f t="shared" si="7"/>
        <v>726855.64</v>
      </c>
      <c r="I48" s="19">
        <f t="shared" si="8"/>
        <v>726855.64</v>
      </c>
      <c r="K48" s="19">
        <f t="shared" si="9"/>
        <v>726855.64</v>
      </c>
      <c r="M48" s="19">
        <f t="shared" si="10"/>
        <v>726855.64</v>
      </c>
      <c r="O48" s="19">
        <f t="shared" si="11"/>
        <v>726855.64</v>
      </c>
      <c r="Q48" s="14">
        <f t="shared" si="12"/>
        <v>726855.64</v>
      </c>
    </row>
    <row r="49" spans="1:17" ht="47.25" x14ac:dyDescent="0.25">
      <c r="A49" s="5" t="s">
        <v>74</v>
      </c>
      <c r="B49" s="5" t="s">
        <v>68</v>
      </c>
      <c r="C49" s="26">
        <v>131802.82999999999</v>
      </c>
      <c r="E49" s="14">
        <f t="shared" si="0"/>
        <v>131802.82999999999</v>
      </c>
      <c r="G49" s="19">
        <f t="shared" si="7"/>
        <v>131802.82999999999</v>
      </c>
      <c r="I49" s="19">
        <f t="shared" si="8"/>
        <v>131802.82999999999</v>
      </c>
      <c r="K49" s="19">
        <f t="shared" si="9"/>
        <v>131802.82999999999</v>
      </c>
      <c r="M49" s="19">
        <f t="shared" si="10"/>
        <v>131802.82999999999</v>
      </c>
      <c r="O49" s="19">
        <f t="shared" si="11"/>
        <v>131802.82999999999</v>
      </c>
      <c r="Q49" s="14">
        <f t="shared" si="12"/>
        <v>131802.82999999999</v>
      </c>
    </row>
    <row r="50" spans="1:17" ht="47.25" x14ac:dyDescent="0.25">
      <c r="A50" s="5" t="s">
        <v>74</v>
      </c>
      <c r="B50" s="5" t="s">
        <v>73</v>
      </c>
      <c r="C50" s="26"/>
      <c r="E50" s="14">
        <f t="shared" si="0"/>
        <v>0</v>
      </c>
      <c r="F50" s="3">
        <v>62432.92</v>
      </c>
      <c r="G50" s="19">
        <f t="shared" si="7"/>
        <v>62432.92</v>
      </c>
      <c r="I50" s="19">
        <f t="shared" si="8"/>
        <v>62432.92</v>
      </c>
      <c r="K50" s="19">
        <f t="shared" si="9"/>
        <v>62432.92</v>
      </c>
      <c r="M50" s="19">
        <f t="shared" si="10"/>
        <v>62432.92</v>
      </c>
      <c r="O50" s="19">
        <f t="shared" si="11"/>
        <v>62432.92</v>
      </c>
      <c r="Q50" s="14">
        <f t="shared" si="12"/>
        <v>62432.92</v>
      </c>
    </row>
    <row r="51" spans="1:17" ht="31.5" x14ac:dyDescent="0.25">
      <c r="A51" s="5" t="s">
        <v>77</v>
      </c>
      <c r="B51" s="5" t="s">
        <v>78</v>
      </c>
      <c r="C51" s="26"/>
      <c r="E51" s="14">
        <f t="shared" si="0"/>
        <v>0</v>
      </c>
      <c r="F51" s="3">
        <v>7452.88</v>
      </c>
      <c r="G51" s="19">
        <f t="shared" si="7"/>
        <v>7452.88</v>
      </c>
      <c r="I51" s="19">
        <f t="shared" si="8"/>
        <v>7452.88</v>
      </c>
      <c r="K51" s="19">
        <f t="shared" si="9"/>
        <v>7452.88</v>
      </c>
      <c r="M51" s="19">
        <f t="shared" si="10"/>
        <v>7452.88</v>
      </c>
      <c r="O51" s="19">
        <f t="shared" si="11"/>
        <v>7452.88</v>
      </c>
      <c r="Q51" s="14">
        <f t="shared" si="12"/>
        <v>7452.88</v>
      </c>
    </row>
    <row r="52" spans="1:17" ht="94.5" x14ac:dyDescent="0.25">
      <c r="A52" s="5" t="s">
        <v>77</v>
      </c>
      <c r="B52" s="5" t="s">
        <v>84</v>
      </c>
      <c r="C52" s="26"/>
      <c r="E52" s="14">
        <f t="shared" si="0"/>
        <v>0</v>
      </c>
      <c r="G52" s="19">
        <f t="shared" si="7"/>
        <v>0</v>
      </c>
      <c r="H52" s="3">
        <v>37769.56</v>
      </c>
      <c r="I52" s="19">
        <f t="shared" si="8"/>
        <v>37769.56</v>
      </c>
      <c r="K52" s="19">
        <f t="shared" si="9"/>
        <v>37769.56</v>
      </c>
      <c r="M52" s="19">
        <f t="shared" si="10"/>
        <v>37769.56</v>
      </c>
      <c r="O52" s="19">
        <f t="shared" si="11"/>
        <v>37769.56</v>
      </c>
      <c r="Q52" s="14">
        <f t="shared" si="12"/>
        <v>37769.56</v>
      </c>
    </row>
    <row r="53" spans="1:17" ht="24" customHeight="1" x14ac:dyDescent="0.25">
      <c r="A53" s="5" t="s">
        <v>77</v>
      </c>
      <c r="B53" s="5" t="s">
        <v>85</v>
      </c>
      <c r="C53" s="26"/>
      <c r="E53" s="14"/>
      <c r="G53" s="19"/>
      <c r="I53" s="19"/>
      <c r="J53" s="3">
        <v>7380.55</v>
      </c>
      <c r="K53" s="19">
        <f t="shared" si="9"/>
        <v>7380.55</v>
      </c>
      <c r="M53" s="19">
        <f t="shared" si="10"/>
        <v>7380.55</v>
      </c>
      <c r="O53" s="19">
        <f t="shared" si="11"/>
        <v>7380.55</v>
      </c>
      <c r="P53" s="37">
        <v>0.01</v>
      </c>
      <c r="Q53" s="14">
        <f t="shared" si="12"/>
        <v>7380.56</v>
      </c>
    </row>
    <row r="54" spans="1:17" x14ac:dyDescent="0.25">
      <c r="A54" s="6" t="s">
        <v>28</v>
      </c>
      <c r="B54" s="17" t="s">
        <v>29</v>
      </c>
      <c r="C54" s="29">
        <f>SUM(C55:C62)</f>
        <v>8470.9</v>
      </c>
      <c r="E54" s="20">
        <f>SUM(E55:E62)</f>
        <v>8426.4700000000012</v>
      </c>
      <c r="G54" s="20">
        <f>SUM(G55:G62)</f>
        <v>8980.23</v>
      </c>
      <c r="I54" s="20">
        <f>SUM(I55:I63)</f>
        <v>9130.23</v>
      </c>
      <c r="K54" s="20">
        <f>SUM(K55:K65)</f>
        <v>18909.78</v>
      </c>
      <c r="M54" s="20">
        <f>SUM(M55:M65)</f>
        <v>18909.78</v>
      </c>
      <c r="O54" s="20">
        <f>SUM(O55:O65)</f>
        <v>13970.85</v>
      </c>
      <c r="Q54" s="16">
        <f>SUM(Q55:Q65)</f>
        <v>14321.880000000001</v>
      </c>
    </row>
    <row r="55" spans="1:17" ht="63" customHeight="1" x14ac:dyDescent="0.25">
      <c r="A55" s="5" t="s">
        <v>100</v>
      </c>
      <c r="B55" s="5" t="s">
        <v>63</v>
      </c>
      <c r="C55" s="26">
        <v>891.91</v>
      </c>
      <c r="D55" s="3">
        <v>-44.43</v>
      </c>
      <c r="E55" s="14">
        <f>C55+D55</f>
        <v>847.48</v>
      </c>
      <c r="G55" s="19">
        <f>E55+F55</f>
        <v>847.48</v>
      </c>
      <c r="I55" s="19">
        <f>G55+H55</f>
        <v>847.48</v>
      </c>
      <c r="K55" s="19">
        <f>I55+J55</f>
        <v>847.48</v>
      </c>
      <c r="M55" s="19">
        <f>K55+L55</f>
        <v>847.48</v>
      </c>
      <c r="O55" s="19">
        <f>M55+N55</f>
        <v>847.48</v>
      </c>
      <c r="Q55" s="14">
        <f>O55+P55</f>
        <v>847.48</v>
      </c>
    </row>
    <row r="56" spans="1:17" ht="72.75" customHeight="1" x14ac:dyDescent="0.25">
      <c r="A56" s="5" t="s">
        <v>38</v>
      </c>
      <c r="B56" s="5" t="s">
        <v>64</v>
      </c>
      <c r="C56" s="26">
        <v>1426.63</v>
      </c>
      <c r="E56" s="14">
        <f t="shared" si="0"/>
        <v>1426.63</v>
      </c>
      <c r="G56" s="19">
        <f t="shared" ref="G56:G67" si="13">E56+F56</f>
        <v>1426.63</v>
      </c>
      <c r="I56" s="19">
        <f t="shared" ref="I56:I67" si="14">G56+H56</f>
        <v>1426.63</v>
      </c>
      <c r="K56" s="19">
        <f t="shared" ref="K56:K67" si="15">I56+J56</f>
        <v>1426.63</v>
      </c>
      <c r="M56" s="19">
        <f t="shared" ref="M56:M67" si="16">K56+L56</f>
        <v>1426.63</v>
      </c>
      <c r="O56" s="19">
        <f t="shared" ref="O56:O67" si="17">M56+N56</f>
        <v>1426.63</v>
      </c>
      <c r="Q56" s="14">
        <f t="shared" ref="Q56:Q67" si="18">O56+P56</f>
        <v>1426.63</v>
      </c>
    </row>
    <row r="57" spans="1:17" ht="50.25" customHeight="1" x14ac:dyDescent="0.25">
      <c r="A57" s="5" t="s">
        <v>38</v>
      </c>
      <c r="B57" s="5" t="s">
        <v>65</v>
      </c>
      <c r="C57" s="26">
        <v>200</v>
      </c>
      <c r="E57" s="14">
        <f t="shared" si="0"/>
        <v>200</v>
      </c>
      <c r="G57" s="19">
        <f t="shared" si="13"/>
        <v>200</v>
      </c>
      <c r="I57" s="19">
        <f t="shared" si="14"/>
        <v>200</v>
      </c>
      <c r="K57" s="19">
        <f t="shared" si="15"/>
        <v>200</v>
      </c>
      <c r="M57" s="19">
        <f t="shared" si="16"/>
        <v>200</v>
      </c>
      <c r="O57" s="19">
        <f t="shared" si="17"/>
        <v>200</v>
      </c>
      <c r="Q57" s="14">
        <f t="shared" si="18"/>
        <v>200</v>
      </c>
    </row>
    <row r="58" spans="1:17" ht="69" customHeight="1" x14ac:dyDescent="0.25">
      <c r="A58" s="5" t="s">
        <v>38</v>
      </c>
      <c r="B58" s="5" t="s">
        <v>66</v>
      </c>
      <c r="C58" s="26">
        <v>249.6</v>
      </c>
      <c r="E58" s="14">
        <f t="shared" si="0"/>
        <v>249.6</v>
      </c>
      <c r="G58" s="19">
        <f t="shared" si="13"/>
        <v>249.6</v>
      </c>
      <c r="I58" s="19">
        <f t="shared" si="14"/>
        <v>249.6</v>
      </c>
      <c r="K58" s="19">
        <f t="shared" si="15"/>
        <v>249.6</v>
      </c>
      <c r="M58" s="19">
        <f t="shared" si="16"/>
        <v>249.6</v>
      </c>
      <c r="O58" s="19">
        <f t="shared" si="17"/>
        <v>249.6</v>
      </c>
      <c r="Q58" s="14">
        <f t="shared" si="18"/>
        <v>249.6</v>
      </c>
    </row>
    <row r="59" spans="1:17" ht="133.5" customHeight="1" x14ac:dyDescent="0.25">
      <c r="A59" s="5" t="s">
        <v>30</v>
      </c>
      <c r="B59" s="5" t="s">
        <v>67</v>
      </c>
      <c r="C59" s="26">
        <v>5702.76</v>
      </c>
      <c r="E59" s="14">
        <f t="shared" si="0"/>
        <v>5702.76</v>
      </c>
      <c r="G59" s="19">
        <f t="shared" si="13"/>
        <v>5702.76</v>
      </c>
      <c r="I59" s="19">
        <f t="shared" si="14"/>
        <v>5702.76</v>
      </c>
      <c r="J59" s="36">
        <v>925.4</v>
      </c>
      <c r="K59" s="19">
        <f t="shared" si="15"/>
        <v>6628.16</v>
      </c>
      <c r="L59" s="36"/>
      <c r="M59" s="19">
        <f t="shared" si="16"/>
        <v>6628.16</v>
      </c>
      <c r="N59" s="37">
        <v>3826.9</v>
      </c>
      <c r="O59" s="19">
        <f t="shared" si="17"/>
        <v>10455.06</v>
      </c>
      <c r="Q59" s="14">
        <f t="shared" si="18"/>
        <v>10455.06</v>
      </c>
    </row>
    <row r="60" spans="1:17" ht="105.75" customHeight="1" x14ac:dyDescent="0.25">
      <c r="A60" s="5" t="s">
        <v>75</v>
      </c>
      <c r="B60" s="5" t="s">
        <v>88</v>
      </c>
      <c r="C60" s="26"/>
      <c r="E60" s="14">
        <f t="shared" si="0"/>
        <v>0</v>
      </c>
      <c r="F60" s="3">
        <v>268.8</v>
      </c>
      <c r="G60" s="19">
        <f t="shared" si="13"/>
        <v>268.8</v>
      </c>
      <c r="I60" s="19">
        <f t="shared" si="14"/>
        <v>268.8</v>
      </c>
      <c r="J60" s="36">
        <v>10.199999999999999</v>
      </c>
      <c r="K60" s="19">
        <f t="shared" si="15"/>
        <v>279</v>
      </c>
      <c r="L60" s="36"/>
      <c r="M60" s="19">
        <f t="shared" si="16"/>
        <v>279</v>
      </c>
      <c r="O60" s="19">
        <f t="shared" si="17"/>
        <v>279</v>
      </c>
      <c r="P60" s="37">
        <v>-3.6</v>
      </c>
      <c r="Q60" s="14">
        <f t="shared" si="18"/>
        <v>275.39999999999998</v>
      </c>
    </row>
    <row r="61" spans="1:17" ht="152.25" customHeight="1" x14ac:dyDescent="0.25">
      <c r="A61" s="5" t="s">
        <v>75</v>
      </c>
      <c r="B61" s="5" t="s">
        <v>93</v>
      </c>
      <c r="C61" s="26"/>
      <c r="E61" s="14"/>
      <c r="F61" s="3">
        <v>220.5</v>
      </c>
      <c r="G61" s="19">
        <f t="shared" si="13"/>
        <v>220.5</v>
      </c>
      <c r="I61" s="19">
        <f t="shared" si="14"/>
        <v>220.5</v>
      </c>
      <c r="K61" s="19">
        <f t="shared" si="15"/>
        <v>220.5</v>
      </c>
      <c r="M61" s="19">
        <f t="shared" si="16"/>
        <v>220.5</v>
      </c>
      <c r="O61" s="19">
        <f t="shared" si="17"/>
        <v>220.5</v>
      </c>
      <c r="P61" s="37">
        <v>300.82</v>
      </c>
      <c r="Q61" s="14">
        <f t="shared" si="18"/>
        <v>521.31999999999994</v>
      </c>
    </row>
    <row r="62" spans="1:17" ht="129" customHeight="1" x14ac:dyDescent="0.25">
      <c r="A62" s="5" t="s">
        <v>75</v>
      </c>
      <c r="B62" s="5" t="s">
        <v>101</v>
      </c>
      <c r="C62" s="26"/>
      <c r="E62" s="14">
        <f t="shared" si="0"/>
        <v>0</v>
      </c>
      <c r="F62" s="3">
        <v>64.459999999999994</v>
      </c>
      <c r="G62" s="19">
        <f t="shared" si="13"/>
        <v>64.459999999999994</v>
      </c>
      <c r="I62" s="19">
        <f t="shared" si="14"/>
        <v>64.459999999999994</v>
      </c>
      <c r="K62" s="19">
        <f t="shared" si="15"/>
        <v>64.459999999999994</v>
      </c>
      <c r="M62" s="19">
        <f t="shared" si="16"/>
        <v>64.459999999999994</v>
      </c>
      <c r="O62" s="19">
        <f t="shared" si="17"/>
        <v>64.459999999999994</v>
      </c>
      <c r="P62" s="37">
        <v>53.81</v>
      </c>
      <c r="Q62" s="14">
        <f t="shared" si="18"/>
        <v>118.27</v>
      </c>
    </row>
    <row r="63" spans="1:17" ht="54.75" customHeight="1" x14ac:dyDescent="0.25">
      <c r="A63" s="5" t="s">
        <v>75</v>
      </c>
      <c r="B63" s="5" t="s">
        <v>83</v>
      </c>
      <c r="C63" s="26"/>
      <c r="E63" s="14"/>
      <c r="G63" s="19"/>
      <c r="H63" s="3">
        <v>150</v>
      </c>
      <c r="I63" s="19">
        <f t="shared" si="14"/>
        <v>150</v>
      </c>
      <c r="K63" s="19">
        <f t="shared" si="15"/>
        <v>150</v>
      </c>
      <c r="M63" s="19">
        <f t="shared" si="16"/>
        <v>150</v>
      </c>
      <c r="O63" s="19">
        <f t="shared" si="17"/>
        <v>150</v>
      </c>
      <c r="Q63" s="14">
        <f t="shared" si="18"/>
        <v>150</v>
      </c>
    </row>
    <row r="64" spans="1:17" ht="157.5" x14ac:dyDescent="0.25">
      <c r="A64" s="5" t="s">
        <v>75</v>
      </c>
      <c r="B64" s="5" t="s">
        <v>92</v>
      </c>
      <c r="C64" s="26"/>
      <c r="E64" s="14"/>
      <c r="G64" s="19"/>
      <c r="I64" s="19"/>
      <c r="K64" s="19"/>
      <c r="M64" s="19"/>
      <c r="N64" s="37">
        <v>78.12</v>
      </c>
      <c r="O64" s="19">
        <f t="shared" si="17"/>
        <v>78.12</v>
      </c>
      <c r="Q64" s="14">
        <f t="shared" si="18"/>
        <v>78.12</v>
      </c>
    </row>
    <row r="65" spans="1:17" ht="47.25" x14ac:dyDescent="0.25">
      <c r="A65" s="5" t="s">
        <v>75</v>
      </c>
      <c r="B65" s="5" t="s">
        <v>86</v>
      </c>
      <c r="C65" s="26"/>
      <c r="E65" s="14"/>
      <c r="G65" s="19"/>
      <c r="I65" s="19"/>
      <c r="J65" s="36">
        <v>8843.9500000000007</v>
      </c>
      <c r="K65" s="19">
        <f t="shared" si="15"/>
        <v>8843.9500000000007</v>
      </c>
      <c r="L65" s="36"/>
      <c r="M65" s="19">
        <f t="shared" si="16"/>
        <v>8843.9500000000007</v>
      </c>
      <c r="N65" s="37">
        <v>-8843.9500000000007</v>
      </c>
      <c r="O65" s="19">
        <f t="shared" si="17"/>
        <v>0</v>
      </c>
      <c r="Q65" s="14">
        <f t="shared" si="18"/>
        <v>0</v>
      </c>
    </row>
    <row r="66" spans="1:17" ht="78.75" x14ac:dyDescent="0.25">
      <c r="A66" s="6" t="s">
        <v>79</v>
      </c>
      <c r="B66" s="31" t="s">
        <v>80</v>
      </c>
      <c r="C66" s="26"/>
      <c r="E66" s="14"/>
      <c r="F66" s="3">
        <f>2398.34+62432.92</f>
        <v>64831.259999999995</v>
      </c>
      <c r="G66" s="20">
        <f t="shared" si="13"/>
        <v>64831.259999999995</v>
      </c>
      <c r="I66" s="20">
        <f t="shared" si="14"/>
        <v>64831.259999999995</v>
      </c>
      <c r="J66" s="3">
        <f>72669.26-64831.26</f>
        <v>7837.9999999999927</v>
      </c>
      <c r="K66" s="20">
        <f t="shared" si="15"/>
        <v>72669.25999999998</v>
      </c>
      <c r="L66" s="3">
        <v>10391.75</v>
      </c>
      <c r="M66" s="20">
        <f t="shared" si="16"/>
        <v>83061.00999999998</v>
      </c>
      <c r="O66" s="20">
        <f t="shared" si="17"/>
        <v>83061.00999999998</v>
      </c>
      <c r="P66" s="37">
        <v>24.65</v>
      </c>
      <c r="Q66" s="16">
        <f t="shared" si="18"/>
        <v>83085.659999999974</v>
      </c>
    </row>
    <row r="67" spans="1:17" ht="63" x14ac:dyDescent="0.25">
      <c r="A67" s="6" t="s">
        <v>82</v>
      </c>
      <c r="B67" s="6" t="s">
        <v>81</v>
      </c>
      <c r="C67" s="26"/>
      <c r="E67" s="14"/>
      <c r="F67" s="3">
        <v>-908.17</v>
      </c>
      <c r="G67" s="20">
        <f t="shared" si="13"/>
        <v>-908.17</v>
      </c>
      <c r="I67" s="20">
        <f t="shared" si="14"/>
        <v>-908.17</v>
      </c>
      <c r="J67" s="3">
        <f>908.17-3716.84</f>
        <v>-2808.67</v>
      </c>
      <c r="K67" s="20">
        <f t="shared" si="15"/>
        <v>-3716.84</v>
      </c>
      <c r="M67" s="20">
        <f t="shared" si="16"/>
        <v>-3716.84</v>
      </c>
      <c r="O67" s="20">
        <f t="shared" si="17"/>
        <v>-3716.84</v>
      </c>
      <c r="Q67" s="16">
        <f t="shared" si="18"/>
        <v>-3716.84</v>
      </c>
    </row>
    <row r="68" spans="1:17" ht="45.75" hidden="1" customHeight="1" x14ac:dyDescent="0.25">
      <c r="A68" s="6" t="s">
        <v>24</v>
      </c>
      <c r="B68" s="8" t="s">
        <v>23</v>
      </c>
      <c r="C68" s="29">
        <f>C69</f>
        <v>0</v>
      </c>
      <c r="E68" s="16">
        <f>E69</f>
        <v>0</v>
      </c>
      <c r="G68" s="20">
        <f>G69</f>
        <v>0</v>
      </c>
      <c r="I68" s="20">
        <f>I69</f>
        <v>0</v>
      </c>
      <c r="K68" s="20">
        <f>K69</f>
        <v>0</v>
      </c>
      <c r="M68" s="20">
        <f>M69</f>
        <v>0</v>
      </c>
      <c r="O68" s="20">
        <f>O69</f>
        <v>0</v>
      </c>
      <c r="Q68" s="16">
        <f>Q69</f>
        <v>0</v>
      </c>
    </row>
    <row r="69" spans="1:17" ht="47.25" hidden="1" x14ac:dyDescent="0.25">
      <c r="A69" s="5" t="s">
        <v>22</v>
      </c>
      <c r="B69" s="5" t="s">
        <v>21</v>
      </c>
      <c r="C69" s="26">
        <f>C70+C71+C72</f>
        <v>0</v>
      </c>
      <c r="E69" s="19">
        <f>E70+E71+E72</f>
        <v>0</v>
      </c>
      <c r="G69" s="19">
        <f>G70+G71+G72</f>
        <v>0</v>
      </c>
      <c r="I69" s="19">
        <f>I70+I71+I72</f>
        <v>0</v>
      </c>
      <c r="K69" s="19">
        <f>K70+K71+K72</f>
        <v>0</v>
      </c>
      <c r="M69" s="19">
        <f>M70+M71+M72</f>
        <v>0</v>
      </c>
      <c r="O69" s="19">
        <f>O70+O71+O72</f>
        <v>0</v>
      </c>
      <c r="Q69" s="14">
        <f>Q70+Q71+Q72</f>
        <v>0</v>
      </c>
    </row>
    <row r="70" spans="1:17" hidden="1" outlineLevel="1" x14ac:dyDescent="0.25">
      <c r="A70" s="5" t="s">
        <v>35</v>
      </c>
      <c r="B70" s="21" t="s">
        <v>31</v>
      </c>
      <c r="C70" s="26"/>
      <c r="E70" s="14">
        <f t="shared" si="0"/>
        <v>0</v>
      </c>
      <c r="G70" s="19">
        <f t="shared" ref="G70" si="19">E70+F70</f>
        <v>0</v>
      </c>
      <c r="I70" s="19">
        <f t="shared" ref="I70" si="20">G70+H70</f>
        <v>0</v>
      </c>
      <c r="K70" s="19">
        <f t="shared" ref="K70" si="21">I70+J70</f>
        <v>0</v>
      </c>
      <c r="M70" s="19">
        <f t="shared" ref="M70" si="22">K70+L70</f>
        <v>0</v>
      </c>
      <c r="O70" s="19">
        <f t="shared" ref="O70" si="23">M70+N70</f>
        <v>0</v>
      </c>
      <c r="Q70" s="14">
        <f t="shared" ref="Q70" si="24">O70+P70</f>
        <v>0</v>
      </c>
    </row>
    <row r="71" spans="1:17" hidden="1" outlineLevel="1" x14ac:dyDescent="0.25">
      <c r="A71" s="5" t="s">
        <v>36</v>
      </c>
      <c r="B71" s="21" t="s">
        <v>33</v>
      </c>
      <c r="C71" s="26"/>
      <c r="E71" s="14">
        <f>C71+D71</f>
        <v>0</v>
      </c>
      <c r="G71" s="19">
        <f>E71+F71</f>
        <v>0</v>
      </c>
      <c r="I71" s="19">
        <f>G71+H71</f>
        <v>0</v>
      </c>
      <c r="K71" s="19">
        <f>I71+J71</f>
        <v>0</v>
      </c>
      <c r="M71" s="19">
        <f>K71+L71</f>
        <v>0</v>
      </c>
      <c r="O71" s="19">
        <f>M71+N71</f>
        <v>0</v>
      </c>
      <c r="Q71" s="14">
        <f>O71+P71</f>
        <v>0</v>
      </c>
    </row>
    <row r="72" spans="1:17" ht="43.5" hidden="1" customHeight="1" outlineLevel="1" x14ac:dyDescent="0.25">
      <c r="A72" s="5" t="s">
        <v>37</v>
      </c>
      <c r="B72" s="21" t="s">
        <v>32</v>
      </c>
      <c r="C72" s="26"/>
      <c r="E72" s="14">
        <f t="shared" si="0"/>
        <v>0</v>
      </c>
      <c r="G72" s="19">
        <f t="shared" ref="G72" si="25">E72+F72</f>
        <v>0</v>
      </c>
      <c r="I72" s="19">
        <f t="shared" ref="I72" si="26">G72+H72</f>
        <v>0</v>
      </c>
      <c r="K72" s="19">
        <f t="shared" ref="K72" si="27">I72+J72</f>
        <v>0</v>
      </c>
      <c r="M72" s="19">
        <f t="shared" ref="M72" si="28">K72+L72</f>
        <v>0</v>
      </c>
      <c r="O72" s="19">
        <f t="shared" ref="O72" si="29">M72+N72</f>
        <v>0</v>
      </c>
      <c r="Q72" s="14">
        <f t="shared" ref="Q72" si="30">O72+P72</f>
        <v>0</v>
      </c>
    </row>
    <row r="73" spans="1:17" hidden="1" outlineLevel="1" x14ac:dyDescent="0.25">
      <c r="A73" s="5"/>
      <c r="B73" s="5"/>
      <c r="C73" s="26"/>
      <c r="E73" s="14"/>
      <c r="G73" s="19"/>
      <c r="I73" s="19"/>
      <c r="K73" s="19"/>
      <c r="M73" s="19"/>
      <c r="O73" s="19"/>
      <c r="Q73" s="14"/>
    </row>
    <row r="74" spans="1:17" collapsed="1" x14ac:dyDescent="0.25">
      <c r="A74" s="43" t="s">
        <v>4</v>
      </c>
      <c r="B74" s="43"/>
      <c r="C74" s="27">
        <f>C14+C12+C68+C31+C54</f>
        <v>1148969.6299999999</v>
      </c>
      <c r="D74" s="3">
        <f>SUM(D12:D73)</f>
        <v>5402.7499999999991</v>
      </c>
      <c r="E74" s="16">
        <f>E14+E12+E68+E31+E54</f>
        <v>1154372.3799999999</v>
      </c>
      <c r="F74" s="3">
        <f>SUM(F12:F73)</f>
        <v>134362.65</v>
      </c>
      <c r="G74" s="20">
        <f>G14+G12+G68+G31+G54+G66+G67</f>
        <v>1288735.03</v>
      </c>
      <c r="H74" s="3">
        <f>SUM(H12:H73)</f>
        <v>37919.56</v>
      </c>
      <c r="I74" s="20">
        <f>I14+I12+I68+I31+I54+I66+I67</f>
        <v>1326654.5900000001</v>
      </c>
      <c r="J74" s="3">
        <f>SUM(J12:J73)</f>
        <v>24685.239999999998</v>
      </c>
      <c r="K74" s="20">
        <f>K14+K12+K68+K31+K54+K66+K67</f>
        <v>1351339.83</v>
      </c>
      <c r="L74" s="3">
        <f>SUM(L12:L73)</f>
        <v>16576.71</v>
      </c>
      <c r="M74" s="20">
        <f>M14+M12+M68+M31+M54+M66+M67</f>
        <v>1367916.54</v>
      </c>
      <c r="N74" s="37">
        <f>SUM(N12:N73)</f>
        <v>-5999.6400000000012</v>
      </c>
      <c r="O74" s="20">
        <f>O14+O12+O68+O31+O54+O66+O67</f>
        <v>1361916.9</v>
      </c>
      <c r="Q74" s="16">
        <f>Q14+Q12+Q68+Q31+Q54+Q66+Q67</f>
        <v>1375242.5899999996</v>
      </c>
    </row>
    <row r="77" spans="1:17" x14ac:dyDescent="0.25">
      <c r="F77" s="3">
        <f>F74+F67-F66</f>
        <v>68623.219999999987</v>
      </c>
      <c r="J77" s="3">
        <f>J65+J60+J59+J53+J43+J34+J17</f>
        <v>19655.910000000003</v>
      </c>
      <c r="L77" s="3">
        <f>L65+L60+L59+L53+L43+L34+L17</f>
        <v>0</v>
      </c>
    </row>
  </sheetData>
  <mergeCells count="7">
    <mergeCell ref="A74:B74"/>
    <mergeCell ref="A1:Q1"/>
    <mergeCell ref="A2:Q2"/>
    <mergeCell ref="A3:Q3"/>
    <mergeCell ref="A4:Q4"/>
    <mergeCell ref="A6:Q6"/>
    <mergeCell ref="A7:Q7"/>
  </mergeCells>
  <pageMargins left="0.70866141732283472" right="0.19685039370078741" top="0.59055118110236227" bottom="0.11811023622047245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2024-12-24T15:40:19Z</dcterms:modified>
</cp:coreProperties>
</file>