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(безвоз)'!$11:$11</definedName>
  </definedNames>
  <calcPr calcId="145621"/>
</workbook>
</file>

<file path=xl/calcChain.xml><?xml version="1.0" encoding="utf-8"?>
<calcChain xmlns="http://schemas.openxmlformats.org/spreadsheetml/2006/main">
  <c r="L45" i="2" l="1"/>
  <c r="K69" i="2"/>
  <c r="L13" i="2"/>
  <c r="L12" i="2" s="1"/>
  <c r="L60" i="2"/>
  <c r="L42" i="2"/>
  <c r="L38" i="2"/>
  <c r="L36" i="2"/>
  <c r="J44" i="2"/>
  <c r="L44" i="2" s="1"/>
  <c r="I38" i="2"/>
  <c r="J43" i="2"/>
  <c r="L43" i="2" s="1"/>
  <c r="J42" i="2"/>
  <c r="I68" i="2"/>
  <c r="I67" i="2"/>
  <c r="I66" i="2"/>
  <c r="J38" i="2"/>
  <c r="J35" i="2"/>
  <c r="L35" i="2" s="1"/>
  <c r="J41" i="2"/>
  <c r="L41" i="2" s="1"/>
  <c r="I69" i="2"/>
  <c r="E46" i="2"/>
  <c r="J46" i="2" s="1"/>
  <c r="L46" i="2" s="1"/>
  <c r="E40" i="2"/>
  <c r="J40" i="2" s="1"/>
  <c r="L40" i="2" s="1"/>
  <c r="E60" i="2"/>
  <c r="J60" i="2" s="1"/>
  <c r="E59" i="2"/>
  <c r="J59" i="2" s="1"/>
  <c r="L59" i="2" s="1"/>
  <c r="E58" i="2"/>
  <c r="E37" i="2"/>
  <c r="J37" i="2" s="1"/>
  <c r="L37" i="2" s="1"/>
  <c r="E36" i="2"/>
  <c r="J36" i="2" s="1"/>
  <c r="E29" i="2"/>
  <c r="J29" i="2" s="1"/>
  <c r="L29" i="2" s="1"/>
  <c r="E28" i="2"/>
  <c r="J28" i="2" s="1"/>
  <c r="L28" i="2" s="1"/>
  <c r="E27" i="2"/>
  <c r="J27" i="2" s="1"/>
  <c r="L27" i="2" s="1"/>
  <c r="E26" i="2"/>
  <c r="J26" i="2" s="1"/>
  <c r="L26" i="2" s="1"/>
  <c r="E25" i="2"/>
  <c r="J25" i="2" s="1"/>
  <c r="L25" i="2" s="1"/>
  <c r="E24" i="2"/>
  <c r="J24" i="2" s="1"/>
  <c r="L24" i="2" s="1"/>
  <c r="E23" i="2"/>
  <c r="J23" i="2" s="1"/>
  <c r="L23" i="2" s="1"/>
  <c r="E22" i="2"/>
  <c r="J22" i="2" s="1"/>
  <c r="L22" i="2" s="1"/>
  <c r="E21" i="2"/>
  <c r="J21" i="2" s="1"/>
  <c r="L21" i="2" s="1"/>
  <c r="E20" i="2"/>
  <c r="J20" i="2" s="1"/>
  <c r="L20" i="2" s="1"/>
  <c r="E19" i="2"/>
  <c r="J19" i="2" s="1"/>
  <c r="L19" i="2" s="1"/>
  <c r="E18" i="2"/>
  <c r="J18" i="2" s="1"/>
  <c r="L18" i="2" s="1"/>
  <c r="E17" i="2"/>
  <c r="J17" i="2" s="1"/>
  <c r="L17" i="2" s="1"/>
  <c r="E16" i="2"/>
  <c r="J16" i="2" s="1"/>
  <c r="L16" i="2" s="1"/>
  <c r="E15" i="2"/>
  <c r="E14" i="2" s="1"/>
  <c r="D39" i="2"/>
  <c r="E39" i="2" s="1"/>
  <c r="J39" i="2" s="1"/>
  <c r="L39" i="2" s="1"/>
  <c r="C68" i="2"/>
  <c r="E68" i="2" s="1"/>
  <c r="J68" i="2" s="1"/>
  <c r="L68" i="2" s="1"/>
  <c r="C67" i="2"/>
  <c r="E67" i="2" s="1"/>
  <c r="J67" i="2" s="1"/>
  <c r="L67" i="2" s="1"/>
  <c r="C66" i="2"/>
  <c r="C65" i="2" s="1"/>
  <c r="C64" i="2" s="1"/>
  <c r="C61" i="2"/>
  <c r="E57" i="2" l="1"/>
  <c r="E47" i="2" s="1"/>
  <c r="D69" i="2"/>
  <c r="J15" i="2"/>
  <c r="J58" i="2"/>
  <c r="E66" i="2"/>
  <c r="E34" i="2"/>
  <c r="C12" i="2"/>
  <c r="J57" i="2" l="1"/>
  <c r="J47" i="2" s="1"/>
  <c r="J34" i="2" s="1"/>
  <c r="L58" i="2"/>
  <c r="L57" i="2" s="1"/>
  <c r="L47" i="2" s="1"/>
  <c r="L34" i="2" s="1"/>
  <c r="J14" i="2"/>
  <c r="L15" i="2"/>
  <c r="L14" i="2" s="1"/>
  <c r="J66" i="2"/>
  <c r="E65" i="2"/>
  <c r="E64" i="2" s="1"/>
  <c r="E69" i="2" s="1"/>
  <c r="C14" i="2"/>
  <c r="J65" i="2" l="1"/>
  <c r="J64" i="2" s="1"/>
  <c r="J69" i="2" s="1"/>
  <c r="L66" i="2"/>
  <c r="L65" i="2" s="1"/>
  <c r="L64" i="2" s="1"/>
  <c r="L69" i="2" s="1"/>
  <c r="C57" i="2"/>
  <c r="C47" i="2" s="1"/>
  <c r="C34" i="2" s="1"/>
  <c r="C69" i="2" s="1"/>
</calcChain>
</file>

<file path=xl/sharedStrings.xml><?xml version="1.0" encoding="utf-8"?>
<sst xmlns="http://schemas.openxmlformats.org/spreadsheetml/2006/main" count="150" uniqueCount="119">
  <si>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</si>
  <si>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</si>
  <si>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</si>
  <si>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</si>
  <si>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</si>
  <si>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</si>
  <si>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</si>
  <si>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</si>
  <si>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</si>
  <si>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</si>
  <si>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</si>
  <si>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</si>
  <si>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</si>
  <si>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</si>
  <si>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</si>
  <si>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</si>
  <si>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</si>
  <si>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</si>
  <si>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</si>
  <si>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</si>
  <si>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</si>
  <si>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</si>
  <si>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</si>
  <si>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</si>
  <si>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</si>
  <si>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</si>
  <si>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</si>
  <si>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</si>
  <si>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</si>
  <si>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</si>
  <si>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</si>
  <si>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</si>
  <si>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</si>
  <si>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</si>
  <si>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</si>
  <si>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</si>
  <si>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</si>
  <si>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>356 202 0324 05 0000 151</t>
  </si>
  <si>
    <t>356 202 03003 05 0000 151</t>
  </si>
  <si>
    <t>356 202 03015 05 0000 151</t>
  </si>
  <si>
    <t xml:space="preserve">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</si>
  <si>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</si>
  <si>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Осуществление отдельных  полномочий Калининградской области на руководство в сфере социальной поддержки населения             </t>
  </si>
  <si>
    <t xml:space="preserve">Обеспечение полномочий  Калининградской области  по социальному обслуживанию граждан пожилого возраста и инвалидов </t>
  </si>
  <si>
    <t>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</si>
  <si>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</si>
  <si>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</si>
  <si>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</si>
  <si>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 xml:space="preserve">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</si>
  <si>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</si>
  <si>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Осуществление первичного воинского учета на территориях, где отсутствуют военные комиссариаты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</si>
  <si>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</si>
  <si>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</si>
  <si>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</si>
  <si>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</si>
  <si>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</si>
  <si>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</si>
  <si>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</si>
  <si>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</si>
  <si>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</si>
  <si>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</si>
  <si>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</si>
  <si>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0607073</t>
  </si>
  <si>
    <t>0705118</t>
  </si>
  <si>
    <t>0203</t>
  </si>
  <si>
    <t>1705930</t>
  </si>
  <si>
    <t>203210.0</t>
  </si>
  <si>
    <t>0227062</t>
  </si>
  <si>
    <t>0701,0702</t>
  </si>
  <si>
    <t>204711.0</t>
  </si>
  <si>
    <t>0347012</t>
  </si>
  <si>
    <t>0337061</t>
  </si>
  <si>
    <t>0337064</t>
  </si>
  <si>
    <t>0337072</t>
  </si>
  <si>
    <t>0327071</t>
  </si>
  <si>
    <t>0307067</t>
  </si>
  <si>
    <t>0327065</t>
  </si>
  <si>
    <t>доп код</t>
  </si>
  <si>
    <t>Пр</t>
  </si>
  <si>
    <t>ЦС</t>
  </si>
  <si>
    <t>изменения на 23.03.15</t>
  </si>
  <si>
    <t>356 202 02088 05 0000 151</t>
  </si>
  <si>
    <t>Обеспечение мероприятий по переселению граждан из аварийного жилищного фонда, поступивших от Фонда</t>
  </si>
  <si>
    <t>356 202 02089 05 0000 151</t>
  </si>
  <si>
    <t>Обеспечение мероприятий по переселению граждан из аварийного жилищного фондаза счет средств обоастного бюджета</t>
  </si>
  <si>
    <t>356 202 02077 05 0000 151</t>
  </si>
  <si>
    <t>Реконструкция здания детской школы искусств по Калининградскому пр-ту, 32 в г. Светлогорске Калининградской области</t>
  </si>
  <si>
    <t>356 202 03999 05 0000 151</t>
  </si>
  <si>
    <t>0649502</t>
  </si>
  <si>
    <t>0649602</t>
  </si>
  <si>
    <t>02и9154</t>
  </si>
  <si>
    <t>0501</t>
  </si>
  <si>
    <t>0702</t>
  </si>
  <si>
    <t>315415.9</t>
  </si>
  <si>
    <t>314803.0</t>
  </si>
  <si>
    <t>314804.0</t>
  </si>
  <si>
    <t>Безвозмездные поступления в  бюджет муниципального образования «Светлогорский район» в 2015 году</t>
  </si>
  <si>
    <t>Приложение № 1</t>
  </si>
  <si>
    <t>356 202 02999 05 0000 151</t>
  </si>
  <si>
    <t xml:space="preserve">Организация бесплатной перевозки обучающихся к муниципальным общеобразовательным учреждениям </t>
  </si>
  <si>
    <t>356 202 02109 05 0000 151</t>
  </si>
  <si>
    <t>Проведение капитального ремонта многоквартирных домов</t>
  </si>
  <si>
    <t>изменения на 13.05.15</t>
  </si>
  <si>
    <t>Организация отдыха детей всех групп здоровья в лагерях различных типов</t>
  </si>
  <si>
    <t>356 202 02041 05 0000 151</t>
  </si>
  <si>
    <t>Строительство, реконструкция, капитальный ремонт и ремонт автомобильных дорог общего пользоапния местного значения и искусственных насаждений на них в населенных пунктах Калининградской области</t>
  </si>
  <si>
    <t>356 202 02088 05 0004 151</t>
  </si>
  <si>
    <t>Обеспечение мероприятий по переселению граждан из аварийного жилищного фонда с учетом необходимоати развития малоэтажного жилищного строительства за счет средств, поступивших от Фонда</t>
  </si>
  <si>
    <t>Субсидия из областного бюджета местным бюджетам на поддержку муниципальных газет</t>
  </si>
  <si>
    <t xml:space="preserve">Проведение ремонтно-реставрационных, восстановительных и противоаварийных работ на памятниках воинской славы России </t>
  </si>
  <si>
    <t>Содержание морских пляжей в границах муниципальных образований</t>
  </si>
  <si>
    <t>356 202 01003 05 0000 151</t>
  </si>
  <si>
    <t>Дотация на поддержку мер по обеспечению сбалансированности бюджетов</t>
  </si>
  <si>
    <t xml:space="preserve">         2. СУБВЕНЦИИ</t>
  </si>
  <si>
    <t>3. СУБСИДИИ</t>
  </si>
  <si>
    <t>4. МЕЖБЮДЖЕТНЫЕ ТРАНСФЕРТЫ</t>
  </si>
  <si>
    <t>Субсидия из областного бюджета на сохранение и развитие культуры</t>
  </si>
  <si>
    <t>от  29 июня 2015г. № 17</t>
  </si>
  <si>
    <t>от  15       декабря    2014г. №   36 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</si>
</sst>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0" fontId="4" fillId="0" borderId="8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2" fillId="2" borderId="10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4" fillId="0" borderId="11" xfId="0" applyFont="1" applyBorder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0" fillId="0" borderId="0" xfId="0" applyFont="1" applyAlignment="1">
      <alignment horizontal="right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zoomScaleNormal="100" workbookViewId="0">
      <selection activeCell="O8" sqref="O8"/>
    </sheetView>
  </sheetViews>
  <sheetFormatPr defaultRowHeight="15.75" x14ac:dyDescent="0.25"/>
  <cols>
    <col min="1" max="1" width="28.42578125" style="1" customWidth="1"/>
    <col min="2" max="2" width="59.42578125" style="1" customWidth="1"/>
    <col min="3" max="3" width="14.140625" style="22" hidden="1" customWidth="1"/>
    <col min="4" max="4" width="11" style="22" hidden="1" customWidth="1"/>
    <col min="5" max="5" width="14.140625" style="22" hidden="1" customWidth="1"/>
    <col min="6" max="6" width="11.5703125" style="26" hidden="1" customWidth="1"/>
    <col min="7" max="7" width="9.85546875" style="25" hidden="1" customWidth="1"/>
    <col min="8" max="8" width="9.140625" style="25" hidden="1" customWidth="1"/>
    <col min="9" max="9" width="11" style="22" hidden="1" customWidth="1"/>
    <col min="10" max="10" width="14.140625" style="52" customWidth="1"/>
    <col min="11" max="11" width="11" style="22" customWidth="1"/>
    <col min="12" max="12" width="14.140625" style="52" customWidth="1"/>
    <col min="13" max="16384" width="9.140625" style="1"/>
  </cols>
  <sheetData>
    <row r="1" spans="1:12" x14ac:dyDescent="0.25">
      <c r="A1" s="57" t="s">
        <v>97</v>
      </c>
      <c r="B1" s="58"/>
      <c r="C1" s="58"/>
      <c r="D1" s="59"/>
      <c r="E1" s="59"/>
      <c r="F1" s="60"/>
      <c r="G1" s="60"/>
      <c r="H1" s="60"/>
      <c r="I1" s="60"/>
      <c r="J1" s="60"/>
      <c r="K1" s="60"/>
      <c r="L1" s="60"/>
    </row>
    <row r="2" spans="1:12" ht="15.75" customHeight="1" x14ac:dyDescent="0.25">
      <c r="A2" s="57" t="s">
        <v>0</v>
      </c>
      <c r="B2" s="58"/>
      <c r="C2" s="58"/>
      <c r="D2" s="59"/>
      <c r="E2" s="59"/>
      <c r="F2" s="60"/>
      <c r="G2" s="60"/>
      <c r="H2" s="60"/>
      <c r="I2" s="60"/>
      <c r="J2" s="60"/>
      <c r="K2" s="60"/>
      <c r="L2" s="60"/>
    </row>
    <row r="3" spans="1:12" ht="15.75" customHeight="1" x14ac:dyDescent="0.25">
      <c r="A3" s="57" t="s">
        <v>1</v>
      </c>
      <c r="B3" s="58"/>
      <c r="C3" s="58"/>
      <c r="D3" s="59"/>
      <c r="E3" s="59"/>
      <c r="F3" s="60"/>
      <c r="G3" s="60"/>
      <c r="H3" s="60"/>
      <c r="I3" s="60"/>
      <c r="J3" s="60"/>
      <c r="K3" s="60"/>
      <c r="L3" s="60"/>
    </row>
    <row r="4" spans="1:12" ht="15.75" customHeight="1" x14ac:dyDescent="0.25">
      <c r="A4" s="57" t="s">
        <v>117</v>
      </c>
      <c r="B4" s="58"/>
      <c r="C4" s="58"/>
      <c r="D4" s="64"/>
      <c r="E4" s="64"/>
      <c r="F4" s="65"/>
      <c r="G4" s="65"/>
      <c r="H4" s="65"/>
      <c r="I4" s="65"/>
      <c r="J4" s="65"/>
      <c r="K4" s="65"/>
      <c r="L4" s="65"/>
    </row>
    <row r="5" spans="1:12" ht="28.5" customHeight="1" x14ac:dyDescent="0.25">
      <c r="A5" s="57" t="s">
        <v>97</v>
      </c>
      <c r="B5" s="58"/>
      <c r="C5" s="58"/>
      <c r="D5" s="59"/>
      <c r="E5" s="59"/>
      <c r="F5" s="60"/>
      <c r="G5" s="60"/>
      <c r="H5" s="60"/>
      <c r="I5" s="60"/>
      <c r="J5" s="60"/>
      <c r="K5" s="60"/>
      <c r="L5" s="60"/>
    </row>
    <row r="6" spans="1:12" ht="15.75" customHeight="1" x14ac:dyDescent="0.25">
      <c r="A6" s="57" t="s">
        <v>0</v>
      </c>
      <c r="B6" s="58"/>
      <c r="C6" s="58"/>
      <c r="D6" s="59"/>
      <c r="E6" s="59"/>
      <c r="F6" s="60"/>
      <c r="G6" s="60"/>
      <c r="H6" s="60"/>
      <c r="I6" s="60"/>
      <c r="J6" s="60"/>
      <c r="K6" s="60"/>
      <c r="L6" s="60"/>
    </row>
    <row r="7" spans="1:12" ht="15.75" customHeight="1" x14ac:dyDescent="0.25">
      <c r="A7" s="57" t="s">
        <v>1</v>
      </c>
      <c r="B7" s="58"/>
      <c r="C7" s="58"/>
      <c r="D7" s="59"/>
      <c r="E7" s="59"/>
      <c r="F7" s="60"/>
      <c r="G7" s="60"/>
      <c r="H7" s="60"/>
      <c r="I7" s="60"/>
      <c r="J7" s="60"/>
      <c r="K7" s="60"/>
      <c r="L7" s="60"/>
    </row>
    <row r="8" spans="1:12" ht="15.75" customHeight="1" x14ac:dyDescent="0.25">
      <c r="A8" s="57" t="s">
        <v>118</v>
      </c>
      <c r="B8" s="58"/>
      <c r="C8" s="58"/>
      <c r="D8" s="64"/>
      <c r="E8" s="64"/>
      <c r="F8" s="65"/>
      <c r="G8" s="65"/>
      <c r="H8" s="65"/>
      <c r="I8" s="65"/>
      <c r="J8" s="65"/>
      <c r="K8" s="65"/>
      <c r="L8" s="65"/>
    </row>
    <row r="9" spans="1:12" ht="52.5" customHeight="1" x14ac:dyDescent="0.3">
      <c r="A9" s="61" t="s">
        <v>96</v>
      </c>
      <c r="B9" s="61"/>
      <c r="C9" s="61"/>
      <c r="D9" s="62"/>
      <c r="E9" s="62"/>
      <c r="F9" s="60"/>
      <c r="G9" s="60"/>
      <c r="H9" s="60"/>
      <c r="I9" s="60"/>
      <c r="J9" s="60"/>
      <c r="K9" s="60"/>
      <c r="L9" s="60"/>
    </row>
    <row r="10" spans="1:12" ht="16.5" thickBot="1" x14ac:dyDescent="0.3">
      <c r="E10" s="22" t="s">
        <v>2</v>
      </c>
      <c r="J10" s="52" t="s">
        <v>2</v>
      </c>
      <c r="L10" s="52" t="s">
        <v>2</v>
      </c>
    </row>
    <row r="11" spans="1:12" ht="33" customHeight="1" thickBot="1" x14ac:dyDescent="0.3">
      <c r="A11" s="20" t="s">
        <v>4</v>
      </c>
      <c r="B11" s="21" t="s">
        <v>5</v>
      </c>
      <c r="C11" s="27" t="s">
        <v>3</v>
      </c>
      <c r="D11" s="49" t="s">
        <v>80</v>
      </c>
      <c r="E11" s="27" t="s">
        <v>3</v>
      </c>
      <c r="F11" s="32" t="s">
        <v>77</v>
      </c>
      <c r="G11" s="33" t="s">
        <v>78</v>
      </c>
      <c r="H11" s="33" t="s">
        <v>79</v>
      </c>
      <c r="I11" s="49" t="s">
        <v>102</v>
      </c>
      <c r="J11" s="53" t="s">
        <v>3</v>
      </c>
      <c r="K11" s="49" t="s">
        <v>102</v>
      </c>
      <c r="L11" s="53" t="s">
        <v>3</v>
      </c>
    </row>
    <row r="12" spans="1:12" x14ac:dyDescent="0.25">
      <c r="A12" s="18"/>
      <c r="B12" s="19" t="s">
        <v>6</v>
      </c>
      <c r="C12" s="28">
        <f>C13</f>
        <v>0</v>
      </c>
      <c r="D12" s="36"/>
      <c r="E12" s="36"/>
      <c r="F12" s="34"/>
      <c r="G12" s="35"/>
      <c r="H12" s="35"/>
      <c r="I12" s="36"/>
      <c r="J12" s="54"/>
      <c r="K12" s="36"/>
      <c r="L12" s="54">
        <f>L13</f>
        <v>2871</v>
      </c>
    </row>
    <row r="13" spans="1:12" ht="31.5" x14ac:dyDescent="0.25">
      <c r="A13" s="2" t="s">
        <v>111</v>
      </c>
      <c r="B13" s="16" t="s">
        <v>112</v>
      </c>
      <c r="C13" s="29">
        <v>0</v>
      </c>
      <c r="D13" s="37"/>
      <c r="E13" s="37"/>
      <c r="F13" s="34"/>
      <c r="G13" s="35"/>
      <c r="H13" s="35"/>
      <c r="I13" s="37"/>
      <c r="J13" s="38"/>
      <c r="K13" s="37">
        <v>2871</v>
      </c>
      <c r="L13" s="17">
        <f>J13+K13</f>
        <v>2871</v>
      </c>
    </row>
    <row r="14" spans="1:12" x14ac:dyDescent="0.25">
      <c r="A14" s="3"/>
      <c r="B14" s="4" t="s">
        <v>113</v>
      </c>
      <c r="C14" s="30">
        <f>SUM(C15:C33)</f>
        <v>98218.890000000014</v>
      </c>
      <c r="D14" s="36"/>
      <c r="E14" s="30">
        <f>SUM(E15:E33)</f>
        <v>98218.890000000014</v>
      </c>
      <c r="F14" s="34"/>
      <c r="G14" s="35"/>
      <c r="H14" s="35"/>
      <c r="I14" s="36"/>
      <c r="J14" s="55">
        <f>SUM(J15:J33)</f>
        <v>98218.890000000014</v>
      </c>
      <c r="K14" s="36"/>
      <c r="L14" s="55">
        <f>SUM(L15:L33)</f>
        <v>98218.890000000014</v>
      </c>
    </row>
    <row r="15" spans="1:12" ht="141.75" customHeight="1" x14ac:dyDescent="0.25">
      <c r="A15" s="16" t="s">
        <v>87</v>
      </c>
      <c r="B15" s="16" t="s">
        <v>40</v>
      </c>
      <c r="C15" s="31">
        <v>83553.09</v>
      </c>
      <c r="D15" s="38"/>
      <c r="E15" s="17">
        <f>C15+D15</f>
        <v>83553.09</v>
      </c>
      <c r="F15" s="45" t="s">
        <v>51</v>
      </c>
      <c r="G15" s="46" t="s">
        <v>68</v>
      </c>
      <c r="H15" s="47" t="s">
        <v>67</v>
      </c>
      <c r="I15" s="38"/>
      <c r="J15" s="17">
        <f t="shared" ref="J15:J29" si="0">E15+I15</f>
        <v>83553.09</v>
      </c>
      <c r="K15" s="38"/>
      <c r="L15" s="17">
        <f t="shared" ref="L15:L29" si="1">J15+K15</f>
        <v>83553.09</v>
      </c>
    </row>
    <row r="16" spans="1:12" ht="31.5" hidden="1" x14ac:dyDescent="0.25">
      <c r="A16" s="3" t="s">
        <v>7</v>
      </c>
      <c r="B16" s="3" t="s">
        <v>8</v>
      </c>
      <c r="C16" s="31"/>
      <c r="D16" s="38"/>
      <c r="E16" s="17">
        <f t="shared" ref="E16:E29" si="2">C16+D16</f>
        <v>0</v>
      </c>
      <c r="F16" s="45"/>
      <c r="G16" s="46"/>
      <c r="H16" s="47"/>
      <c r="I16" s="38"/>
      <c r="J16" s="17">
        <f t="shared" si="0"/>
        <v>0</v>
      </c>
      <c r="K16" s="38"/>
      <c r="L16" s="17">
        <f t="shared" si="1"/>
        <v>0</v>
      </c>
    </row>
    <row r="17" spans="1:12" ht="31.5" hidden="1" x14ac:dyDescent="0.25">
      <c r="A17" s="3" t="s">
        <v>9</v>
      </c>
      <c r="B17" s="3" t="s">
        <v>27</v>
      </c>
      <c r="C17" s="31"/>
      <c r="D17" s="38"/>
      <c r="E17" s="17">
        <f t="shared" si="2"/>
        <v>0</v>
      </c>
      <c r="F17" s="45"/>
      <c r="G17" s="46"/>
      <c r="H17" s="47"/>
      <c r="I17" s="38"/>
      <c r="J17" s="17">
        <f t="shared" si="0"/>
        <v>0</v>
      </c>
      <c r="K17" s="38"/>
      <c r="L17" s="17">
        <f t="shared" si="1"/>
        <v>0</v>
      </c>
    </row>
    <row r="18" spans="1:12" ht="47.25" hidden="1" x14ac:dyDescent="0.25">
      <c r="A18" s="3" t="s">
        <v>9</v>
      </c>
      <c r="B18" s="3" t="s">
        <v>10</v>
      </c>
      <c r="C18" s="31"/>
      <c r="D18" s="38"/>
      <c r="E18" s="17">
        <f t="shared" si="2"/>
        <v>0</v>
      </c>
      <c r="F18" s="45"/>
      <c r="G18" s="46"/>
      <c r="H18" s="47"/>
      <c r="I18" s="38"/>
      <c r="J18" s="17">
        <f t="shared" si="0"/>
        <v>0</v>
      </c>
      <c r="K18" s="38"/>
      <c r="L18" s="17">
        <f t="shared" si="1"/>
        <v>0</v>
      </c>
    </row>
    <row r="19" spans="1:12" ht="47.25" hidden="1" x14ac:dyDescent="0.25">
      <c r="A19" s="3" t="s">
        <v>11</v>
      </c>
      <c r="B19" s="3" t="s">
        <v>12</v>
      </c>
      <c r="C19" s="31"/>
      <c r="D19" s="38"/>
      <c r="E19" s="17">
        <f t="shared" si="2"/>
        <v>0</v>
      </c>
      <c r="F19" s="45"/>
      <c r="G19" s="46"/>
      <c r="H19" s="47"/>
      <c r="I19" s="38"/>
      <c r="J19" s="17">
        <f t="shared" si="0"/>
        <v>0</v>
      </c>
      <c r="K19" s="38"/>
      <c r="L19" s="17">
        <f t="shared" si="1"/>
        <v>0</v>
      </c>
    </row>
    <row r="20" spans="1:12" ht="51.75" customHeight="1" x14ac:dyDescent="0.25">
      <c r="A20" s="16" t="s">
        <v>36</v>
      </c>
      <c r="B20" s="16" t="s">
        <v>41</v>
      </c>
      <c r="C20" s="31">
        <v>159.94999999999999</v>
      </c>
      <c r="D20" s="38"/>
      <c r="E20" s="17">
        <f t="shared" si="2"/>
        <v>159.94999999999999</v>
      </c>
      <c r="F20" s="45" t="s">
        <v>52</v>
      </c>
      <c r="G20" s="46">
        <v>1006</v>
      </c>
      <c r="H20" s="47" t="s">
        <v>76</v>
      </c>
      <c r="I20" s="38"/>
      <c r="J20" s="17">
        <f t="shared" si="0"/>
        <v>159.94999999999999</v>
      </c>
      <c r="K20" s="38"/>
      <c r="L20" s="17">
        <f t="shared" si="1"/>
        <v>159.94999999999999</v>
      </c>
    </row>
    <row r="21" spans="1:12" ht="47.25" x14ac:dyDescent="0.25">
      <c r="A21" s="16" t="s">
        <v>37</v>
      </c>
      <c r="B21" s="16" t="s">
        <v>42</v>
      </c>
      <c r="C21" s="31">
        <v>945.33</v>
      </c>
      <c r="D21" s="38"/>
      <c r="E21" s="17">
        <f t="shared" si="2"/>
        <v>945.33</v>
      </c>
      <c r="F21" s="45" t="s">
        <v>53</v>
      </c>
      <c r="G21" s="46">
        <v>1006</v>
      </c>
      <c r="H21" s="47" t="s">
        <v>75</v>
      </c>
      <c r="I21" s="38"/>
      <c r="J21" s="17">
        <f t="shared" si="0"/>
        <v>945.33</v>
      </c>
      <c r="K21" s="38"/>
      <c r="L21" s="17">
        <f t="shared" si="1"/>
        <v>945.33</v>
      </c>
    </row>
    <row r="22" spans="1:12" ht="51" customHeight="1" x14ac:dyDescent="0.25">
      <c r="A22" s="16" t="s">
        <v>37</v>
      </c>
      <c r="B22" s="5" t="s">
        <v>43</v>
      </c>
      <c r="C22" s="31">
        <v>5704.33</v>
      </c>
      <c r="D22" s="38"/>
      <c r="E22" s="17">
        <f t="shared" si="2"/>
        <v>5704.33</v>
      </c>
      <c r="F22" s="45" t="s">
        <v>54</v>
      </c>
      <c r="G22" s="46">
        <v>1002</v>
      </c>
      <c r="H22" s="47" t="s">
        <v>74</v>
      </c>
      <c r="I22" s="38"/>
      <c r="J22" s="17">
        <f t="shared" si="0"/>
        <v>5704.33</v>
      </c>
      <c r="K22" s="38"/>
      <c r="L22" s="17">
        <f t="shared" si="1"/>
        <v>5704.33</v>
      </c>
    </row>
    <row r="23" spans="1:12" ht="47.25" x14ac:dyDescent="0.25">
      <c r="A23" s="16" t="s">
        <v>36</v>
      </c>
      <c r="B23" s="16" t="s">
        <v>44</v>
      </c>
      <c r="C23" s="31">
        <v>438</v>
      </c>
      <c r="D23" s="38"/>
      <c r="E23" s="17">
        <f t="shared" si="2"/>
        <v>438</v>
      </c>
      <c r="F23" s="45" t="s">
        <v>60</v>
      </c>
      <c r="G23" s="46" t="s">
        <v>59</v>
      </c>
      <c r="H23" s="47" t="s">
        <v>73</v>
      </c>
      <c r="I23" s="38"/>
      <c r="J23" s="17">
        <f t="shared" si="0"/>
        <v>438</v>
      </c>
      <c r="K23" s="38"/>
      <c r="L23" s="17">
        <f t="shared" si="1"/>
        <v>438</v>
      </c>
    </row>
    <row r="24" spans="1:12" ht="54.75" customHeight="1" x14ac:dyDescent="0.25">
      <c r="A24" s="16" t="s">
        <v>36</v>
      </c>
      <c r="B24" s="16" t="s">
        <v>45</v>
      </c>
      <c r="C24" s="31">
        <v>654.21</v>
      </c>
      <c r="D24" s="38"/>
      <c r="E24" s="17">
        <f t="shared" si="2"/>
        <v>654.21</v>
      </c>
      <c r="F24" s="45" t="s">
        <v>56</v>
      </c>
      <c r="G24" s="46">
        <v>1004</v>
      </c>
      <c r="H24" s="47" t="s">
        <v>72</v>
      </c>
      <c r="I24" s="38"/>
      <c r="J24" s="17">
        <f t="shared" si="0"/>
        <v>654.21</v>
      </c>
      <c r="K24" s="38"/>
      <c r="L24" s="17">
        <f t="shared" si="1"/>
        <v>654.21</v>
      </c>
    </row>
    <row r="25" spans="1:12" ht="66.75" customHeight="1" x14ac:dyDescent="0.25">
      <c r="A25" s="16" t="s">
        <v>87</v>
      </c>
      <c r="B25" s="16" t="s">
        <v>46</v>
      </c>
      <c r="C25" s="31">
        <v>0.22</v>
      </c>
      <c r="D25" s="38"/>
      <c r="E25" s="17">
        <f t="shared" si="2"/>
        <v>0.22</v>
      </c>
      <c r="F25" s="45" t="s">
        <v>61</v>
      </c>
      <c r="G25" s="46" t="s">
        <v>59</v>
      </c>
      <c r="H25" s="47" t="s">
        <v>62</v>
      </c>
      <c r="I25" s="38"/>
      <c r="J25" s="17">
        <f t="shared" si="0"/>
        <v>0.22</v>
      </c>
      <c r="K25" s="38"/>
      <c r="L25" s="17">
        <f t="shared" si="1"/>
        <v>0.22</v>
      </c>
    </row>
    <row r="26" spans="1:12" ht="78.75" customHeight="1" x14ac:dyDescent="0.25">
      <c r="A26" s="16" t="s">
        <v>36</v>
      </c>
      <c r="B26" s="16" t="s">
        <v>47</v>
      </c>
      <c r="C26" s="31">
        <v>4878.96</v>
      </c>
      <c r="D26" s="38"/>
      <c r="E26" s="17">
        <f t="shared" si="2"/>
        <v>4878.96</v>
      </c>
      <c r="F26" s="45" t="s">
        <v>55</v>
      </c>
      <c r="G26" s="46">
        <v>1004</v>
      </c>
      <c r="H26" s="47" t="s">
        <v>71</v>
      </c>
      <c r="I26" s="38"/>
      <c r="J26" s="17">
        <f t="shared" si="0"/>
        <v>4878.96</v>
      </c>
      <c r="K26" s="38"/>
      <c r="L26" s="17">
        <f t="shared" si="1"/>
        <v>4878.96</v>
      </c>
    </row>
    <row r="27" spans="1:12" ht="63.75" customHeight="1" x14ac:dyDescent="0.25">
      <c r="A27" s="16" t="s">
        <v>87</v>
      </c>
      <c r="B27" s="16" t="s">
        <v>48</v>
      </c>
      <c r="C27" s="31">
        <v>457</v>
      </c>
      <c r="D27" s="38"/>
      <c r="E27" s="17">
        <f t="shared" si="2"/>
        <v>457</v>
      </c>
      <c r="F27" s="45" t="s">
        <v>57</v>
      </c>
      <c r="G27" s="46" t="s">
        <v>58</v>
      </c>
      <c r="H27" s="47" t="s">
        <v>70</v>
      </c>
      <c r="I27" s="38"/>
      <c r="J27" s="17">
        <f t="shared" si="0"/>
        <v>457</v>
      </c>
      <c r="K27" s="38"/>
      <c r="L27" s="17">
        <f t="shared" si="1"/>
        <v>457</v>
      </c>
    </row>
    <row r="28" spans="1:12" ht="99" customHeight="1" x14ac:dyDescent="0.25">
      <c r="A28" s="16" t="s">
        <v>38</v>
      </c>
      <c r="B28" s="16" t="s">
        <v>49</v>
      </c>
      <c r="C28" s="31">
        <v>806.3</v>
      </c>
      <c r="D28" s="38"/>
      <c r="E28" s="17">
        <f t="shared" si="2"/>
        <v>806.3</v>
      </c>
      <c r="F28" s="45" t="s">
        <v>66</v>
      </c>
      <c r="G28" s="46" t="s">
        <v>59</v>
      </c>
      <c r="H28" s="47" t="s">
        <v>65</v>
      </c>
      <c r="I28" s="38"/>
      <c r="J28" s="17">
        <f t="shared" si="0"/>
        <v>806.3</v>
      </c>
      <c r="K28" s="38"/>
      <c r="L28" s="17">
        <f t="shared" si="1"/>
        <v>806.3</v>
      </c>
    </row>
    <row r="29" spans="1:12" ht="31.5" customHeight="1" x14ac:dyDescent="0.25">
      <c r="A29" s="16" t="s">
        <v>39</v>
      </c>
      <c r="B29" s="16" t="s">
        <v>50</v>
      </c>
      <c r="C29" s="31">
        <v>621.5</v>
      </c>
      <c r="D29" s="39"/>
      <c r="E29" s="17">
        <f t="shared" si="2"/>
        <v>621.5</v>
      </c>
      <c r="F29" s="45" t="s">
        <v>69</v>
      </c>
      <c r="G29" s="46" t="s">
        <v>64</v>
      </c>
      <c r="H29" s="47" t="s">
        <v>63</v>
      </c>
      <c r="I29" s="39"/>
      <c r="J29" s="17">
        <f t="shared" si="0"/>
        <v>621.5</v>
      </c>
      <c r="K29" s="39"/>
      <c r="L29" s="17">
        <f t="shared" si="1"/>
        <v>621.5</v>
      </c>
    </row>
    <row r="30" spans="1:12" ht="33.75" hidden="1" customHeight="1" x14ac:dyDescent="0.25">
      <c r="A30" s="16" t="s">
        <v>32</v>
      </c>
      <c r="B30" s="3" t="s">
        <v>28</v>
      </c>
      <c r="C30" s="17"/>
      <c r="D30" s="40"/>
      <c r="E30" s="17"/>
      <c r="F30" s="45"/>
      <c r="G30" s="46"/>
      <c r="H30" s="48"/>
      <c r="I30" s="40"/>
      <c r="J30" s="17"/>
      <c r="K30" s="40"/>
      <c r="L30" s="17"/>
    </row>
    <row r="31" spans="1:12" ht="64.5" hidden="1" customHeight="1" x14ac:dyDescent="0.25">
      <c r="A31" s="14"/>
      <c r="B31" s="16" t="s">
        <v>35</v>
      </c>
      <c r="C31" s="12"/>
      <c r="D31" s="41"/>
      <c r="E31" s="12"/>
      <c r="F31" s="45"/>
      <c r="G31" s="46"/>
      <c r="H31" s="48"/>
      <c r="I31" s="41"/>
      <c r="J31" s="17"/>
      <c r="K31" s="41"/>
      <c r="L31" s="17"/>
    </row>
    <row r="32" spans="1:12" ht="31.5" hidden="1" x14ac:dyDescent="0.25">
      <c r="A32" s="3" t="s">
        <v>13</v>
      </c>
      <c r="B32" s="3" t="s">
        <v>14</v>
      </c>
      <c r="C32" s="12"/>
      <c r="D32" s="41"/>
      <c r="E32" s="12"/>
      <c r="F32" s="45"/>
      <c r="G32" s="46"/>
      <c r="H32" s="48"/>
      <c r="I32" s="41"/>
      <c r="J32" s="17"/>
      <c r="K32" s="41"/>
      <c r="L32" s="17"/>
    </row>
    <row r="33" spans="1:12" ht="31.5" hidden="1" x14ac:dyDescent="0.25">
      <c r="A33" s="3" t="s">
        <v>13</v>
      </c>
      <c r="B33" s="3" t="s">
        <v>15</v>
      </c>
      <c r="C33" s="12"/>
      <c r="D33" s="41"/>
      <c r="E33" s="12"/>
      <c r="F33" s="45"/>
      <c r="G33" s="46"/>
      <c r="H33" s="48"/>
      <c r="I33" s="41"/>
      <c r="J33" s="17"/>
      <c r="K33" s="41"/>
      <c r="L33" s="17"/>
    </row>
    <row r="34" spans="1:12" x14ac:dyDescent="0.25">
      <c r="A34" s="3"/>
      <c r="B34" s="4" t="s">
        <v>114</v>
      </c>
      <c r="C34" s="13">
        <f>C47</f>
        <v>1474.1</v>
      </c>
      <c r="D34" s="42"/>
      <c r="E34" s="13">
        <f>E36+E37+E39+E47+E40+E46</f>
        <v>48594.51</v>
      </c>
      <c r="F34" s="45"/>
      <c r="G34" s="46"/>
      <c r="H34" s="48"/>
      <c r="I34" s="42"/>
      <c r="J34" s="56">
        <f>SUM(J35:J46)+J47</f>
        <v>108408.78</v>
      </c>
      <c r="K34" s="42"/>
      <c r="L34" s="56">
        <f>SUM(L35:L46)+L47</f>
        <v>116680.91</v>
      </c>
    </row>
    <row r="35" spans="1:12" ht="63" x14ac:dyDescent="0.25">
      <c r="A35" s="16" t="s">
        <v>104</v>
      </c>
      <c r="B35" s="16" t="s">
        <v>105</v>
      </c>
      <c r="C35" s="13"/>
      <c r="D35" s="42"/>
      <c r="E35" s="13"/>
      <c r="F35" s="45"/>
      <c r="G35" s="46"/>
      <c r="H35" s="48"/>
      <c r="I35" s="41">
        <v>40000</v>
      </c>
      <c r="J35" s="17">
        <f t="shared" ref="J35:J44" si="3">E35+I35</f>
        <v>40000</v>
      </c>
      <c r="K35" s="41"/>
      <c r="L35" s="17">
        <f t="shared" ref="L35:L46" si="4">J35+K35</f>
        <v>40000</v>
      </c>
    </row>
    <row r="36" spans="1:12" ht="47.25" x14ac:dyDescent="0.25">
      <c r="A36" s="16" t="s">
        <v>85</v>
      </c>
      <c r="B36" s="16" t="s">
        <v>86</v>
      </c>
      <c r="C36" s="12"/>
      <c r="D36" s="41">
        <v>362.93</v>
      </c>
      <c r="E36" s="17">
        <f t="shared" ref="E36:E46" si="5">C36+D36</f>
        <v>362.93</v>
      </c>
      <c r="F36" s="45" t="s">
        <v>93</v>
      </c>
      <c r="G36" s="46" t="s">
        <v>92</v>
      </c>
      <c r="H36" s="48" t="s">
        <v>90</v>
      </c>
      <c r="I36" s="41"/>
      <c r="J36" s="17">
        <f t="shared" si="3"/>
        <v>362.93</v>
      </c>
      <c r="K36" s="41"/>
      <c r="L36" s="17">
        <f t="shared" si="4"/>
        <v>362.93</v>
      </c>
    </row>
    <row r="37" spans="1:12" ht="31.5" x14ac:dyDescent="0.25">
      <c r="A37" s="16" t="s">
        <v>81</v>
      </c>
      <c r="B37" s="16" t="s">
        <v>82</v>
      </c>
      <c r="C37" s="12"/>
      <c r="D37" s="41">
        <v>7719</v>
      </c>
      <c r="E37" s="17">
        <f t="shared" si="5"/>
        <v>7719</v>
      </c>
      <c r="F37" s="45" t="s">
        <v>94</v>
      </c>
      <c r="G37" s="46" t="s">
        <v>91</v>
      </c>
      <c r="H37" s="48" t="s">
        <v>88</v>
      </c>
      <c r="I37" s="41"/>
      <c r="J37" s="17">
        <f t="shared" si="3"/>
        <v>7719</v>
      </c>
      <c r="K37" s="41"/>
      <c r="L37" s="17">
        <f t="shared" si="4"/>
        <v>7719</v>
      </c>
    </row>
    <row r="38" spans="1:12" ht="63" x14ac:dyDescent="0.25">
      <c r="A38" s="16" t="s">
        <v>106</v>
      </c>
      <c r="B38" s="16" t="s">
        <v>107</v>
      </c>
      <c r="C38" s="12"/>
      <c r="D38" s="41"/>
      <c r="E38" s="17"/>
      <c r="F38" s="45"/>
      <c r="G38" s="46"/>
      <c r="H38" s="48"/>
      <c r="I38" s="41">
        <f>15578.44+408.05</f>
        <v>15986.49</v>
      </c>
      <c r="J38" s="17">
        <f t="shared" si="3"/>
        <v>15986.49</v>
      </c>
      <c r="K38" s="41"/>
      <c r="L38" s="17">
        <f t="shared" si="4"/>
        <v>15986.49</v>
      </c>
    </row>
    <row r="39" spans="1:12" ht="47.25" x14ac:dyDescent="0.25">
      <c r="A39" s="16" t="s">
        <v>83</v>
      </c>
      <c r="B39" s="16" t="s">
        <v>84</v>
      </c>
      <c r="C39" s="12"/>
      <c r="D39" s="41">
        <f>52.08+9407.82</f>
        <v>9459.9</v>
      </c>
      <c r="E39" s="17">
        <f t="shared" si="5"/>
        <v>9459.9</v>
      </c>
      <c r="F39" s="45" t="s">
        <v>95</v>
      </c>
      <c r="G39" s="46" t="s">
        <v>91</v>
      </c>
      <c r="H39" s="48" t="s">
        <v>89</v>
      </c>
      <c r="I39" s="41"/>
      <c r="J39" s="17">
        <f t="shared" si="3"/>
        <v>9459.9</v>
      </c>
      <c r="K39" s="41">
        <v>8362.0499999999993</v>
      </c>
      <c r="L39" s="17">
        <f t="shared" si="4"/>
        <v>17821.949999999997</v>
      </c>
    </row>
    <row r="40" spans="1:12" ht="31.5" x14ac:dyDescent="0.25">
      <c r="A40" s="16" t="s">
        <v>98</v>
      </c>
      <c r="B40" s="16" t="s">
        <v>99</v>
      </c>
      <c r="C40" s="12"/>
      <c r="D40" s="41">
        <v>139</v>
      </c>
      <c r="E40" s="17">
        <f t="shared" si="5"/>
        <v>139</v>
      </c>
      <c r="F40" s="50"/>
      <c r="G40" s="51"/>
      <c r="H40" s="51"/>
      <c r="I40" s="41"/>
      <c r="J40" s="17">
        <f t="shared" si="3"/>
        <v>139</v>
      </c>
      <c r="K40" s="41"/>
      <c r="L40" s="17">
        <f t="shared" si="4"/>
        <v>139</v>
      </c>
    </row>
    <row r="41" spans="1:12" ht="31.5" x14ac:dyDescent="0.25">
      <c r="A41" s="16" t="s">
        <v>98</v>
      </c>
      <c r="B41" s="16" t="s">
        <v>103</v>
      </c>
      <c r="C41" s="12"/>
      <c r="D41" s="41"/>
      <c r="E41" s="17"/>
      <c r="F41" s="50"/>
      <c r="G41" s="51"/>
      <c r="H41" s="51"/>
      <c r="I41" s="41">
        <v>731</v>
      </c>
      <c r="J41" s="17">
        <f t="shared" si="3"/>
        <v>731</v>
      </c>
      <c r="K41" s="41"/>
      <c r="L41" s="17">
        <f t="shared" si="4"/>
        <v>731</v>
      </c>
    </row>
    <row r="42" spans="1:12" ht="31.5" x14ac:dyDescent="0.25">
      <c r="A42" s="16" t="s">
        <v>98</v>
      </c>
      <c r="B42" s="16" t="s">
        <v>108</v>
      </c>
      <c r="C42" s="12"/>
      <c r="D42" s="41"/>
      <c r="E42" s="17"/>
      <c r="F42" s="50"/>
      <c r="G42" s="51"/>
      <c r="H42" s="51"/>
      <c r="I42" s="41">
        <v>520</v>
      </c>
      <c r="J42" s="17">
        <f t="shared" si="3"/>
        <v>520</v>
      </c>
      <c r="K42" s="41"/>
      <c r="L42" s="17">
        <f t="shared" si="4"/>
        <v>520</v>
      </c>
    </row>
    <row r="43" spans="1:12" ht="47.25" x14ac:dyDescent="0.25">
      <c r="A43" s="16" t="s">
        <v>98</v>
      </c>
      <c r="B43" s="16" t="s">
        <v>109</v>
      </c>
      <c r="C43" s="12"/>
      <c r="D43" s="41"/>
      <c r="E43" s="17"/>
      <c r="F43" s="50"/>
      <c r="G43" s="51"/>
      <c r="H43" s="51"/>
      <c r="I43" s="41">
        <v>576.78</v>
      </c>
      <c r="J43" s="17">
        <f t="shared" si="3"/>
        <v>576.78</v>
      </c>
      <c r="K43" s="41"/>
      <c r="L43" s="17">
        <f t="shared" si="4"/>
        <v>576.78</v>
      </c>
    </row>
    <row r="44" spans="1:12" ht="31.5" x14ac:dyDescent="0.25">
      <c r="A44" s="16" t="s">
        <v>98</v>
      </c>
      <c r="B44" s="16" t="s">
        <v>110</v>
      </c>
      <c r="C44" s="12"/>
      <c r="D44" s="41"/>
      <c r="E44" s="17"/>
      <c r="F44" s="50"/>
      <c r="G44" s="51"/>
      <c r="H44" s="51"/>
      <c r="I44" s="41">
        <v>2000</v>
      </c>
      <c r="J44" s="17">
        <f t="shared" si="3"/>
        <v>2000</v>
      </c>
      <c r="K44" s="41"/>
      <c r="L44" s="17">
        <f t="shared" si="4"/>
        <v>2000</v>
      </c>
    </row>
    <row r="45" spans="1:12" ht="31.5" x14ac:dyDescent="0.25">
      <c r="A45" s="16" t="s">
        <v>98</v>
      </c>
      <c r="B45" s="16" t="s">
        <v>116</v>
      </c>
      <c r="C45" s="12"/>
      <c r="D45" s="41"/>
      <c r="E45" s="17"/>
      <c r="F45" s="50"/>
      <c r="G45" s="51"/>
      <c r="H45" s="51"/>
      <c r="I45" s="41"/>
      <c r="J45" s="17"/>
      <c r="K45" s="41">
        <v>200</v>
      </c>
      <c r="L45" s="17">
        <f t="shared" si="4"/>
        <v>200</v>
      </c>
    </row>
    <row r="46" spans="1:12" ht="31.5" x14ac:dyDescent="0.25">
      <c r="A46" s="16" t="s">
        <v>100</v>
      </c>
      <c r="B46" s="16" t="s">
        <v>101</v>
      </c>
      <c r="C46" s="12"/>
      <c r="D46" s="41">
        <v>29439.58</v>
      </c>
      <c r="E46" s="17">
        <f t="shared" si="5"/>
        <v>29439.58</v>
      </c>
      <c r="F46" s="50"/>
      <c r="G46" s="51"/>
      <c r="H46" s="51"/>
      <c r="I46" s="41"/>
      <c r="J46" s="17">
        <f>E46+I46</f>
        <v>29439.58</v>
      </c>
      <c r="K46" s="41">
        <v>-289.92</v>
      </c>
      <c r="L46" s="17">
        <f t="shared" si="4"/>
        <v>29149.660000000003</v>
      </c>
    </row>
    <row r="47" spans="1:12" x14ac:dyDescent="0.25">
      <c r="A47" s="3"/>
      <c r="B47" s="6" t="s">
        <v>16</v>
      </c>
      <c r="C47" s="13">
        <f>C57</f>
        <v>1474.1</v>
      </c>
      <c r="D47" s="42"/>
      <c r="E47" s="13">
        <f>E57</f>
        <v>1474.1</v>
      </c>
      <c r="I47" s="42"/>
      <c r="J47" s="56">
        <f>J57</f>
        <v>1474.1</v>
      </c>
      <c r="K47" s="42"/>
      <c r="L47" s="56">
        <f>L57</f>
        <v>1474.1</v>
      </c>
    </row>
    <row r="48" spans="1:12" hidden="1" x14ac:dyDescent="0.25">
      <c r="A48" s="3"/>
      <c r="B48" s="3"/>
      <c r="C48" s="12"/>
      <c r="D48" s="41"/>
      <c r="E48" s="12"/>
      <c r="I48" s="41"/>
      <c r="J48" s="17"/>
      <c r="K48" s="41"/>
      <c r="L48" s="17"/>
    </row>
    <row r="49" spans="1:12" hidden="1" x14ac:dyDescent="0.25">
      <c r="A49" s="3"/>
      <c r="B49" s="3"/>
      <c r="C49" s="12"/>
      <c r="D49" s="41"/>
      <c r="E49" s="12"/>
      <c r="I49" s="41"/>
      <c r="J49" s="17"/>
      <c r="K49" s="41"/>
      <c r="L49" s="17"/>
    </row>
    <row r="50" spans="1:12" hidden="1" x14ac:dyDescent="0.25">
      <c r="A50" s="3"/>
      <c r="B50" s="3"/>
      <c r="C50" s="12"/>
      <c r="D50" s="41"/>
      <c r="E50" s="12"/>
      <c r="I50" s="41"/>
      <c r="J50" s="17"/>
      <c r="K50" s="41"/>
      <c r="L50" s="17"/>
    </row>
    <row r="51" spans="1:12" hidden="1" x14ac:dyDescent="0.25">
      <c r="A51" s="3"/>
      <c r="B51" s="3"/>
      <c r="C51" s="12"/>
      <c r="D51" s="41"/>
      <c r="E51" s="12"/>
      <c r="I51" s="41"/>
      <c r="J51" s="17"/>
      <c r="K51" s="41"/>
      <c r="L51" s="17"/>
    </row>
    <row r="52" spans="1:12" hidden="1" x14ac:dyDescent="0.25">
      <c r="A52" s="3"/>
      <c r="B52" s="3"/>
      <c r="C52" s="12"/>
      <c r="D52" s="41"/>
      <c r="E52" s="12"/>
      <c r="I52" s="41"/>
      <c r="J52" s="17"/>
      <c r="K52" s="41"/>
      <c r="L52" s="17"/>
    </row>
    <row r="53" spans="1:12" hidden="1" x14ac:dyDescent="0.25">
      <c r="A53" s="3"/>
      <c r="B53" s="3"/>
      <c r="C53" s="12"/>
      <c r="D53" s="41"/>
      <c r="E53" s="12"/>
      <c r="I53" s="41"/>
      <c r="J53" s="17"/>
      <c r="K53" s="41"/>
      <c r="L53" s="17"/>
    </row>
    <row r="54" spans="1:12" hidden="1" x14ac:dyDescent="0.25">
      <c r="A54" s="3"/>
      <c r="B54" s="3"/>
      <c r="C54" s="12"/>
      <c r="D54" s="41"/>
      <c r="E54" s="12"/>
      <c r="I54" s="41"/>
      <c r="J54" s="17"/>
      <c r="K54" s="41"/>
      <c r="L54" s="17"/>
    </row>
    <row r="55" spans="1:12" hidden="1" x14ac:dyDescent="0.25">
      <c r="A55" s="3"/>
      <c r="B55" s="3"/>
      <c r="C55" s="12"/>
      <c r="D55" s="41"/>
      <c r="E55" s="12"/>
      <c r="I55" s="41"/>
      <c r="J55" s="17"/>
      <c r="K55" s="41"/>
      <c r="L55" s="17"/>
    </row>
    <row r="56" spans="1:12" hidden="1" x14ac:dyDescent="0.25">
      <c r="A56" s="3"/>
      <c r="B56" s="3"/>
      <c r="C56" s="12"/>
      <c r="D56" s="41"/>
      <c r="E56" s="12"/>
      <c r="I56" s="41"/>
      <c r="J56" s="17"/>
      <c r="K56" s="41"/>
      <c r="L56" s="17"/>
    </row>
    <row r="57" spans="1:12" ht="46.5" customHeight="1" x14ac:dyDescent="0.25">
      <c r="A57" s="7" t="s">
        <v>33</v>
      </c>
      <c r="B57" s="8" t="s">
        <v>30</v>
      </c>
      <c r="C57" s="23">
        <f>C58+C59+C60</f>
        <v>1474.1</v>
      </c>
      <c r="D57" s="43"/>
      <c r="E57" s="23">
        <f>E58+E59+E60</f>
        <v>1474.1</v>
      </c>
      <c r="I57" s="43"/>
      <c r="J57" s="56">
        <f>J58+J59+J60</f>
        <v>1474.1</v>
      </c>
      <c r="K57" s="43"/>
      <c r="L57" s="56">
        <f>L58+L59+L60</f>
        <v>1474.1</v>
      </c>
    </row>
    <row r="58" spans="1:12" x14ac:dyDescent="0.25">
      <c r="A58" s="7" t="s">
        <v>33</v>
      </c>
      <c r="B58" s="8" t="s">
        <v>18</v>
      </c>
      <c r="C58" s="24">
        <v>1086.8</v>
      </c>
      <c r="D58" s="44"/>
      <c r="E58" s="17">
        <f t="shared" ref="E58:E60" si="6">C58+D58</f>
        <v>1086.8</v>
      </c>
      <c r="I58" s="44"/>
      <c r="J58" s="17">
        <f>E58+I58</f>
        <v>1086.8</v>
      </c>
      <c r="K58" s="44"/>
      <c r="L58" s="17">
        <f>J58+K58</f>
        <v>1086.8</v>
      </c>
    </row>
    <row r="59" spans="1:12" x14ac:dyDescent="0.25">
      <c r="A59" s="7" t="s">
        <v>33</v>
      </c>
      <c r="B59" s="8" t="s">
        <v>19</v>
      </c>
      <c r="C59" s="24">
        <v>271.89999999999998</v>
      </c>
      <c r="D59" s="44"/>
      <c r="E59" s="17">
        <f t="shared" si="6"/>
        <v>271.89999999999998</v>
      </c>
      <c r="I59" s="44"/>
      <c r="J59" s="17">
        <f>E59+I59</f>
        <v>271.89999999999998</v>
      </c>
      <c r="K59" s="44"/>
      <c r="L59" s="17">
        <f>J59+K59</f>
        <v>271.89999999999998</v>
      </c>
    </row>
    <row r="60" spans="1:12" x14ac:dyDescent="0.25">
      <c r="A60" s="7" t="s">
        <v>33</v>
      </c>
      <c r="B60" s="8" t="s">
        <v>20</v>
      </c>
      <c r="C60" s="24">
        <v>115.4</v>
      </c>
      <c r="D60" s="44"/>
      <c r="E60" s="17">
        <f t="shared" si="6"/>
        <v>115.4</v>
      </c>
      <c r="I60" s="44"/>
      <c r="J60" s="17">
        <f>E60+I60</f>
        <v>115.4</v>
      </c>
      <c r="K60" s="44"/>
      <c r="L60" s="17">
        <f>J60+K60</f>
        <v>115.4</v>
      </c>
    </row>
    <row r="61" spans="1:12" hidden="1" x14ac:dyDescent="0.25">
      <c r="A61" s="7" t="s">
        <v>17</v>
      </c>
      <c r="B61" s="8" t="s">
        <v>21</v>
      </c>
      <c r="C61" s="23">
        <f>C62</f>
        <v>0</v>
      </c>
      <c r="D61" s="43"/>
      <c r="E61" s="23"/>
      <c r="I61" s="43"/>
      <c r="J61" s="56"/>
      <c r="K61" s="43"/>
      <c r="L61" s="56"/>
    </row>
    <row r="62" spans="1:12" ht="47.25" hidden="1" x14ac:dyDescent="0.25">
      <c r="A62" s="7"/>
      <c r="B62" s="9" t="s">
        <v>31</v>
      </c>
      <c r="C62" s="24"/>
      <c r="D62" s="44"/>
      <c r="E62" s="24"/>
      <c r="I62" s="44"/>
      <c r="J62" s="17"/>
      <c r="K62" s="44"/>
      <c r="L62" s="17"/>
    </row>
    <row r="63" spans="1:12" ht="47.25" hidden="1" x14ac:dyDescent="0.25">
      <c r="A63" s="7"/>
      <c r="B63" s="10" t="s">
        <v>22</v>
      </c>
      <c r="C63" s="12"/>
      <c r="D63" s="41"/>
      <c r="E63" s="12"/>
      <c r="I63" s="41"/>
      <c r="J63" s="17"/>
      <c r="K63" s="41"/>
      <c r="L63" s="17"/>
    </row>
    <row r="64" spans="1:12" x14ac:dyDescent="0.25">
      <c r="A64" s="7"/>
      <c r="B64" s="11" t="s">
        <v>115</v>
      </c>
      <c r="C64" s="23">
        <f>C65</f>
        <v>61926.81</v>
      </c>
      <c r="D64" s="43"/>
      <c r="E64" s="23">
        <f>E65</f>
        <v>62126.81</v>
      </c>
      <c r="I64" s="43"/>
      <c r="J64" s="56">
        <f>J65</f>
        <v>68150.67</v>
      </c>
      <c r="K64" s="43"/>
      <c r="L64" s="56">
        <f>L65</f>
        <v>68150.67</v>
      </c>
    </row>
    <row r="65" spans="1:12" ht="60.75" customHeight="1" x14ac:dyDescent="0.25">
      <c r="A65" s="7" t="s">
        <v>34</v>
      </c>
      <c r="B65" s="15" t="s">
        <v>29</v>
      </c>
      <c r="C65" s="12">
        <f>C66+C67+C68</f>
        <v>61926.81</v>
      </c>
      <c r="D65" s="41"/>
      <c r="E65" s="12">
        <f>E66+E67+E68</f>
        <v>62126.81</v>
      </c>
      <c r="I65" s="41"/>
      <c r="J65" s="17">
        <f>J66+J67+J68</f>
        <v>68150.67</v>
      </c>
      <c r="K65" s="41"/>
      <c r="L65" s="17">
        <f>L66+L67+L68</f>
        <v>68150.67</v>
      </c>
    </row>
    <row r="66" spans="1:12" x14ac:dyDescent="0.25">
      <c r="A66" s="7" t="s">
        <v>34</v>
      </c>
      <c r="B66" s="3" t="s">
        <v>23</v>
      </c>
      <c r="C66" s="12">
        <f>47880.29-1086.8</f>
        <v>46793.49</v>
      </c>
      <c r="D66" s="41">
        <v>200</v>
      </c>
      <c r="E66" s="17">
        <f t="shared" ref="E66:E68" si="7">C66+D66</f>
        <v>46993.49</v>
      </c>
      <c r="I66" s="41">
        <f>2625.19+2934.42</f>
        <v>5559.6100000000006</v>
      </c>
      <c r="J66" s="17">
        <f>E66+I66</f>
        <v>52553.1</v>
      </c>
      <c r="K66" s="41"/>
      <c r="L66" s="17">
        <f>J66+K66</f>
        <v>52553.1</v>
      </c>
    </row>
    <row r="67" spans="1:12" x14ac:dyDescent="0.25">
      <c r="A67" s="7" t="s">
        <v>34</v>
      </c>
      <c r="B67" s="3" t="s">
        <v>24</v>
      </c>
      <c r="C67" s="12">
        <f>9489.03-271.9</f>
        <v>9217.130000000001</v>
      </c>
      <c r="D67" s="41"/>
      <c r="E67" s="17">
        <f t="shared" si="7"/>
        <v>9217.130000000001</v>
      </c>
      <c r="I67" s="41">
        <f>-546.2</f>
        <v>-546.20000000000005</v>
      </c>
      <c r="J67" s="17">
        <f>E67+I67</f>
        <v>8670.93</v>
      </c>
      <c r="K67" s="41"/>
      <c r="L67" s="17">
        <f>J67+K67</f>
        <v>8670.93</v>
      </c>
    </row>
    <row r="68" spans="1:12" x14ac:dyDescent="0.25">
      <c r="A68" s="7" t="s">
        <v>34</v>
      </c>
      <c r="B68" s="3" t="s">
        <v>25</v>
      </c>
      <c r="C68" s="12">
        <f>6031.59-115.4</f>
        <v>5916.1900000000005</v>
      </c>
      <c r="D68" s="41"/>
      <c r="E68" s="17">
        <f t="shared" si="7"/>
        <v>5916.1900000000005</v>
      </c>
      <c r="I68" s="41">
        <f>1010.45</f>
        <v>1010.45</v>
      </c>
      <c r="J68" s="17">
        <f>E68+I68</f>
        <v>6926.64</v>
      </c>
      <c r="K68" s="41"/>
      <c r="L68" s="17">
        <f>J68+K68</f>
        <v>6926.64</v>
      </c>
    </row>
    <row r="69" spans="1:12" ht="22.5" customHeight="1" x14ac:dyDescent="0.25">
      <c r="A69" s="63" t="s">
        <v>26</v>
      </c>
      <c r="B69" s="63"/>
      <c r="C69" s="13">
        <f>C14+C12+C64+C34</f>
        <v>161619.80000000002</v>
      </c>
      <c r="D69" s="42">
        <f>SUM(D14:D68)</f>
        <v>47320.41</v>
      </c>
      <c r="E69" s="13">
        <f>E14+E12+E64+E34</f>
        <v>208940.21000000002</v>
      </c>
      <c r="I69" s="42">
        <f>SUM(I14:I68)</f>
        <v>65838.13</v>
      </c>
      <c r="J69" s="56">
        <f>J14+J12+J64+J34</f>
        <v>274778.33999999997</v>
      </c>
      <c r="K69" s="42">
        <f>SUM(K11:K68)</f>
        <v>11143.13</v>
      </c>
      <c r="L69" s="56">
        <f>L14+L12+L64+L34</f>
        <v>285921.46999999997</v>
      </c>
    </row>
  </sheetData>
  <mergeCells count="10">
    <mergeCell ref="A7:L7"/>
    <mergeCell ref="A8:L8"/>
    <mergeCell ref="A9:L9"/>
    <mergeCell ref="A69:B69"/>
    <mergeCell ref="A1:L1"/>
    <mergeCell ref="A2:L2"/>
    <mergeCell ref="A3:L3"/>
    <mergeCell ref="A4:L4"/>
    <mergeCell ref="A5:L5"/>
    <mergeCell ref="A6:L6"/>
  </mergeCells>
  <pageMargins left="0.70866141732283472" right="0.19685039370078741" top="0.19685039370078741" bottom="0.31496062992125984" header="0.11811023622047245" footer="0.11811023622047245"/>
  <pageSetup paperSize="9" scale="8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2015-06-29T17:34:00Z</dcterms:modified>
</cp:coreProperties>
</file>