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codeName="ЭтаКнига" defaultThemeVersion="124226"/>
  <xr:revisionPtr revIDLastSave="0" documentId="13_ncr:1_{39B3E905-8EF0-44D6-BC7D-2FDC44A36E8C}" xr6:coauthVersionLast="47" xr6:coauthVersionMax="47" xr10:uidLastSave="{00000000-0000-0000-0000-000000000000}"/>
  <bookViews>
    <workbookView xWindow="11340" yWindow="495" windowWidth="15345" windowHeight="15870" tabRatio="87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ненал.)'!$12:$12</definedName>
  </definedNames>
  <calcPr calcId="181029" concurrentCalc="0"/>
</workbook>
</file>

<file path=xl/calcChain.xml><?xml version="1.0" encoding="utf-8"?>
<calcChain xmlns="http://schemas.openxmlformats.org/spreadsheetml/2006/main">
  <c r="D46" i="1" l="1"/>
  <c r="I20" i="1"/>
  <c r="F20" i="1"/>
  <c r="F15" i="1"/>
  <c r="I50" i="1"/>
  <c r="I49" i="1"/>
  <c r="I48" i="1"/>
  <c r="I47" i="1"/>
  <c r="I46" i="1"/>
  <c r="I45" i="1"/>
  <c r="G45" i="1"/>
  <c r="I44" i="1"/>
  <c r="I43" i="1"/>
  <c r="G43" i="1"/>
  <c r="I42" i="1"/>
  <c r="I41" i="1"/>
  <c r="I40" i="1"/>
  <c r="G40" i="1"/>
  <c r="I39" i="1"/>
  <c r="I38" i="1"/>
  <c r="G37" i="1"/>
  <c r="I36" i="1"/>
  <c r="I35" i="1"/>
  <c r="G35" i="1"/>
  <c r="I34" i="1"/>
  <c r="I33" i="1"/>
  <c r="I32" i="1"/>
  <c r="I31" i="1"/>
  <c r="G30" i="1"/>
  <c r="I27" i="1"/>
  <c r="I26" i="1"/>
  <c r="I25" i="1"/>
  <c r="I24" i="1"/>
  <c r="I23" i="1"/>
  <c r="G22" i="1"/>
  <c r="I21" i="1"/>
  <c r="I19" i="1"/>
  <c r="G18" i="1"/>
  <c r="I17" i="1"/>
  <c r="I16" i="1"/>
  <c r="G16" i="1"/>
  <c r="I15" i="1"/>
  <c r="I14" i="1"/>
  <c r="G14" i="1"/>
  <c r="F47" i="1"/>
  <c r="F50" i="1"/>
  <c r="E51" i="1"/>
  <c r="I37" i="1"/>
  <c r="I18" i="1"/>
  <c r="I22" i="1"/>
  <c r="I13" i="1"/>
  <c r="G29" i="1"/>
  <c r="G28" i="1"/>
  <c r="I30" i="1"/>
  <c r="G13" i="1"/>
  <c r="Q31" i="1"/>
  <c r="I29" i="1"/>
  <c r="I28" i="1"/>
  <c r="I51" i="1"/>
  <c r="G51" i="1"/>
  <c r="F48" i="1"/>
  <c r="D45" i="1"/>
  <c r="P31" i="1"/>
  <c r="S31" i="1"/>
  <c r="R24" i="1"/>
  <c r="P24" i="1"/>
  <c r="P19" i="1"/>
  <c r="R19" i="1"/>
  <c r="S19" i="1"/>
  <c r="Q15" i="1"/>
  <c r="S15" i="1"/>
  <c r="S24" i="1"/>
  <c r="F27" i="1"/>
  <c r="F26" i="1"/>
  <c r="F25" i="1"/>
  <c r="F24" i="1"/>
  <c r="F23" i="1"/>
  <c r="F21" i="1"/>
  <c r="F19" i="1"/>
  <c r="F17" i="1"/>
  <c r="D30" i="1"/>
  <c r="F34" i="1"/>
  <c r="D18" i="1"/>
  <c r="D22" i="1"/>
  <c r="F42" i="1"/>
  <c r="F41" i="1"/>
  <c r="D40" i="1"/>
  <c r="F39" i="1"/>
  <c r="F40" i="1"/>
  <c r="D37" i="1"/>
  <c r="F38" i="1"/>
  <c r="D35" i="1"/>
  <c r="F33" i="1"/>
  <c r="F32" i="1"/>
  <c r="F31" i="1"/>
  <c r="D14" i="1"/>
  <c r="F14" i="1"/>
  <c r="D16" i="1"/>
  <c r="F16" i="1"/>
  <c r="F36" i="1"/>
  <c r="D43" i="1"/>
  <c r="F44" i="1"/>
  <c r="F46" i="1"/>
  <c r="F49" i="1"/>
  <c r="F45" i="1"/>
  <c r="F43" i="1"/>
  <c r="F35" i="1"/>
  <c r="F37" i="1"/>
  <c r="F30" i="1"/>
  <c r="F18" i="1"/>
  <c r="D13" i="1"/>
  <c r="D29" i="1"/>
  <c r="D28" i="1"/>
  <c r="F22" i="1"/>
  <c r="D51" i="1"/>
  <c r="F29" i="1"/>
  <c r="F28" i="1"/>
  <c r="F13" i="1"/>
  <c r="F51" i="1"/>
</calcChain>
</file>

<file path=xl/sharedStrings.xml><?xml version="1.0" encoding="utf-8"?>
<sst xmlns="http://schemas.openxmlformats.org/spreadsheetml/2006/main" count="109" uniqueCount="104">
  <si>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</si>
  <si>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</si>
  <si>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</si>
  <si>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</si>
  <si>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</si>
  <si>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</si>
  <si>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</si>
  <si>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</si>
  <si>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</si>
  <si>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</si>
  <si>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</si>
  <si>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</si>
  <si>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</si>
  <si>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</si>
  <si>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</si>
  <si>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</si>
  <si>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</si>
  <si>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</si>
  <si>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</si>
  <si>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</si>
  <si>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</si>
  <si>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</si>
  <si>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</si>
  <si>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</si>
  <si>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</si>
  <si>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</si>
  <si>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</si>
  <si>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</si>
  <si>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</si>
  <si>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</si>
  <si>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</si>
  <si>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</si>
  <si>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</si>
  <si>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</si>
  <si>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</si>
  <si>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</si>
  <si>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</si>
  <si>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</si>
  <si>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</si>
  <si>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</si>
  <si>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</si>
  <si>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</si>
  <si>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</si>
  <si>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</si>
  <si>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</si>
  <si>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</si>
  <si>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</si>
  <si>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</si>
  <si>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</si>
  <si>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</si>
  <si>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</si>
  <si>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</si>
  <si>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</si>
  <si>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</si>
  <si>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</si>
  <si>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</si>
  <si>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</si>
  <si>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</si>
  <si>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</si>
  <si>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</si>
  <si>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</si>
  <si>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</si>
  <si>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</si>
  <si>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</si>
  <si>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</si>
  <si>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</si>
  <si>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</si>
  <si>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</si>
  <si>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</si>
  <si>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</si>
  <si>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</si>
  <si>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</si>
  <si>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</si>
  <si>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</si>
  <si>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</si>
  <si>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</si>
  <si>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</si>
  <si>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</si>
  <si>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</si>
  <si>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</si>
  <si>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</si>
  <si>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</si>
  <si>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</si>
  <si>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</si>
  <si>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</si>
  <si>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</si>
  <si>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</si>
  <si>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</si>
  <si>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</si>
  <si>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</si>
  <si>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</si>
  <si>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</si>
  <si>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</si>
  <si>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2025</t>
  </si>
  <si>
    <t>Приложение № 3</t>
  </si>
  <si>
    <t>(тыс. руб.)</t>
  </si>
  <si>
    <t>Единый сельскохозяйственный налог</t>
  </si>
  <si>
    <t>182 1 05 03000 02 0000 110</t>
  </si>
  <si>
    <t>Доходы от сдачи в аренду имущества, составляющего казну городских округов (за исключением земельных участков)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</si>
  <si>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плановый период 2025 и 2026 годов</t>
  </si>
  <si>
    <t>2026</t>
  </si>
  <si>
    <r>
      <t>от "18" декабря 2023 года №82</t>
    </r>
    <r>
      <rPr>
        <u/>
        <sz val="12"/>
        <rFont val="Times New Roman"/>
        <family val="1"/>
        <charset val="204"/>
      </rPr>
      <t xml:space="preserve">        </t>
    </r>
  </si>
  <si>
    <t>поправки 16.12/</t>
  </si>
  <si>
    <r>
      <t>от "  " декабря 2024 года №</t>
    </r>
    <r>
      <rPr>
        <u/>
        <sz val="12"/>
        <rFont val="Times New Roman"/>
        <family val="1"/>
        <charset val="20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</si>
</sst>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T54"/>
  <sheetViews>
    <sheetView showGridLines="0" tabSelected="1" zoomScale="106" zoomScaleNormal="106" workbookViewId="0">
      <selection activeCell="A9" sqref="A9:I9"/>
    </sheetView>
  </sheetViews>
  <sheetFormatPr defaultRowHeight="15.75" outlineLevelCol="1" x14ac:dyDescent="0.25"/>
  <cols>
    <col min="1" max="1" width="32.140625" style="3" customWidth="1"/>
    <col min="2" max="2" width="63.7109375" style="3" customWidth="1"/>
    <col min="3" max="3" width="4.28515625" style="11" hidden="1" customWidth="1"/>
    <col min="4" max="4" width="15.5703125" style="13" hidden="1" customWidth="1" outlineLevel="1"/>
    <col min="5" max="5" width="13.28515625" style="19" hidden="1" customWidth="1" outlineLevel="1"/>
    <col min="6" max="6" width="14.42578125" style="13" customWidth="1" collapsed="1"/>
    <col min="7" max="7" width="15.5703125" style="13" hidden="1" customWidth="1" outlineLevel="1"/>
    <col min="8" max="8" width="13.28515625" style="19" hidden="1" customWidth="1" outlineLevel="1"/>
    <col min="9" max="9" width="14" style="13" customWidth="1" collapsed="1"/>
    <col min="10" max="13" width="9.140625" style="3" customWidth="1"/>
    <col min="14" max="14" width="13.140625" style="59" hidden="1" customWidth="1"/>
    <col min="15" max="15" width="10.5703125" style="59" hidden="1" customWidth="1"/>
    <col min="16" max="16" width="10.7109375" style="3" hidden="1" customWidth="1"/>
    <col min="17" max="17" width="11.42578125" style="3" hidden="1" customWidth="1"/>
    <col min="18" max="18" width="12.140625" style="3" hidden="1" customWidth="1"/>
    <col min="19" max="19" width="14.28515625" style="3" hidden="1" customWidth="1"/>
    <col min="20" max="20" width="9.140625" style="3" hidden="1" customWidth="1"/>
    <col min="21" max="22" width="9.140625" style="3" customWidth="1"/>
    <col min="23" max="16384" width="9.140625" style="3"/>
  </cols>
  <sheetData>
    <row r="1" spans="1:19" x14ac:dyDescent="0.25">
      <c r="A1" s="78" t="s">
        <v>94</v>
      </c>
      <c r="B1" s="78"/>
      <c r="C1" s="79"/>
      <c r="D1" s="79"/>
      <c r="E1" s="79"/>
      <c r="F1" s="79"/>
      <c r="G1" s="79"/>
      <c r="H1" s="79"/>
      <c r="I1" s="79"/>
    </row>
    <row r="2" spans="1:19" x14ac:dyDescent="0.25">
      <c r="A2" s="78" t="s">
        <v>80</v>
      </c>
      <c r="B2" s="78"/>
      <c r="C2" s="79"/>
      <c r="D2" s="79"/>
      <c r="E2" s="79"/>
      <c r="F2" s="79"/>
      <c r="G2" s="79"/>
      <c r="H2" s="79"/>
      <c r="I2" s="79"/>
    </row>
    <row r="3" spans="1:19" x14ac:dyDescent="0.25">
      <c r="A3" s="78" t="s">
        <v>79</v>
      </c>
      <c r="B3" s="78"/>
      <c r="C3" s="79"/>
      <c r="D3" s="79"/>
      <c r="E3" s="79"/>
      <c r="F3" s="79"/>
      <c r="G3" s="79"/>
      <c r="H3" s="79"/>
      <c r="I3" s="79"/>
    </row>
    <row r="4" spans="1:19" x14ac:dyDescent="0.25">
      <c r="A4" s="78" t="s">
        <v>103</v>
      </c>
      <c r="B4" s="78"/>
      <c r="C4" s="79"/>
      <c r="D4" s="79"/>
      <c r="E4" s="79"/>
      <c r="F4" s="79"/>
      <c r="G4" s="79"/>
      <c r="H4" s="79"/>
      <c r="I4" s="79"/>
    </row>
    <row r="5" spans="1:19" ht="11.25" customHeight="1" x14ac:dyDescent="0.25">
      <c r="A5" s="77"/>
      <c r="B5" s="77"/>
      <c r="C5"/>
      <c r="D5"/>
      <c r="E5"/>
      <c r="F5"/>
      <c r="G5"/>
      <c r="H5"/>
      <c r="I5"/>
    </row>
    <row r="6" spans="1:19" x14ac:dyDescent="0.25">
      <c r="A6" s="78" t="s">
        <v>94</v>
      </c>
      <c r="B6" s="78"/>
      <c r="C6" s="79"/>
      <c r="D6" s="79"/>
      <c r="E6" s="79"/>
      <c r="F6" s="79"/>
      <c r="G6" s="79"/>
      <c r="H6" s="79"/>
      <c r="I6" s="79"/>
    </row>
    <row r="7" spans="1:19" ht="15.75" customHeight="1" x14ac:dyDescent="0.25">
      <c r="A7" s="78" t="s">
        <v>80</v>
      </c>
      <c r="B7" s="78"/>
      <c r="C7" s="79"/>
      <c r="D7" s="79"/>
      <c r="E7" s="79"/>
      <c r="F7" s="79"/>
      <c r="G7" s="79"/>
      <c r="H7" s="79"/>
      <c r="I7" s="79"/>
    </row>
    <row r="8" spans="1:19" ht="15.75" customHeight="1" x14ac:dyDescent="0.25">
      <c r="A8" s="78" t="s">
        <v>79</v>
      </c>
      <c r="B8" s="78"/>
      <c r="C8" s="79"/>
      <c r="D8" s="79"/>
      <c r="E8" s="79"/>
      <c r="F8" s="79"/>
      <c r="G8" s="79"/>
      <c r="H8" s="79"/>
      <c r="I8" s="79"/>
    </row>
    <row r="9" spans="1:19" ht="15.75" customHeight="1" x14ac:dyDescent="0.25">
      <c r="A9" s="78" t="s">
        <v>101</v>
      </c>
      <c r="B9" s="78"/>
      <c r="C9" s="79"/>
      <c r="D9" s="79"/>
      <c r="E9" s="79"/>
      <c r="F9" s="79"/>
      <c r="G9" s="79"/>
      <c r="H9" s="79"/>
      <c r="I9" s="79"/>
    </row>
    <row r="10" spans="1:19" ht="51.75" customHeight="1" x14ac:dyDescent="0.3">
      <c r="A10" s="80" t="s">
        <v>99</v>
      </c>
      <c r="B10" s="80"/>
      <c r="C10" s="81"/>
      <c r="D10" s="81"/>
      <c r="E10" s="81"/>
      <c r="F10" s="81"/>
      <c r="G10" s="81"/>
      <c r="H10" s="81"/>
      <c r="I10" s="81"/>
    </row>
    <row r="11" spans="1:19" x14ac:dyDescent="0.25">
      <c r="F11" s="23"/>
      <c r="I11" s="76" t="s">
        <v>95</v>
      </c>
    </row>
    <row r="12" spans="1:19" ht="31.5" x14ac:dyDescent="0.25">
      <c r="A12" s="2" t="s">
        <v>22</v>
      </c>
      <c r="B12" s="1" t="s">
        <v>0</v>
      </c>
      <c r="D12" s="2" t="s">
        <v>1</v>
      </c>
      <c r="E12" s="22" t="s">
        <v>102</v>
      </c>
      <c r="F12" s="74" t="s">
        <v>93</v>
      </c>
      <c r="G12" s="74" t="s">
        <v>1</v>
      </c>
      <c r="H12" s="75" t="s">
        <v>26</v>
      </c>
      <c r="I12" s="74" t="s">
        <v>100</v>
      </c>
    </row>
    <row r="13" spans="1:19" ht="30.75" customHeight="1" x14ac:dyDescent="0.25">
      <c r="A13" s="9"/>
      <c r="B13" s="58" t="s">
        <v>2</v>
      </c>
      <c r="C13" s="57"/>
      <c r="D13" s="49">
        <f>D14+D16+D18+D22+D27</f>
        <v>393226</v>
      </c>
      <c r="E13" s="48"/>
      <c r="F13" s="49">
        <f>F14+F18+F27+F16+F22</f>
        <v>399227.36</v>
      </c>
      <c r="G13" s="49">
        <f>G14+G16+G18+G22+G27</f>
        <v>412738</v>
      </c>
      <c r="H13" s="48"/>
      <c r="I13" s="49">
        <f>I14+I18+I27+I16+I22</f>
        <v>412738</v>
      </c>
    </row>
    <row r="14" spans="1:19" ht="22.5" customHeight="1" x14ac:dyDescent="0.35">
      <c r="A14" s="28" t="s">
        <v>3</v>
      </c>
      <c r="B14" s="29" t="s">
        <v>35</v>
      </c>
      <c r="C14" s="30"/>
      <c r="D14" s="44">
        <f>D15</f>
        <v>200980</v>
      </c>
      <c r="E14" s="50"/>
      <c r="F14" s="44">
        <f>F15</f>
        <v>206981.36</v>
      </c>
      <c r="G14" s="44">
        <f>G15</f>
        <v>213150</v>
      </c>
      <c r="H14" s="50"/>
      <c r="I14" s="44">
        <f>I15</f>
        <v>213150</v>
      </c>
      <c r="N14" s="63" t="s">
        <v>81</v>
      </c>
      <c r="O14" s="63" t="s">
        <v>82</v>
      </c>
      <c r="P14" s="64"/>
      <c r="Q14" s="64" t="s">
        <v>83</v>
      </c>
      <c r="R14" s="64"/>
      <c r="S14" s="68" t="s">
        <v>89</v>
      </c>
    </row>
    <row r="15" spans="1:19" x14ac:dyDescent="0.25">
      <c r="A15" s="10" t="s">
        <v>4</v>
      </c>
      <c r="B15" s="6" t="s">
        <v>75</v>
      </c>
      <c r="C15" s="15">
        <v>0.3</v>
      </c>
      <c r="D15" s="71">
        <v>200980</v>
      </c>
      <c r="E15" s="47">
        <v>6001.36</v>
      </c>
      <c r="F15" s="18">
        <f>D15+E15</f>
        <v>206981.36</v>
      </c>
      <c r="G15" s="71">
        <v>213150</v>
      </c>
      <c r="H15" s="47"/>
      <c r="I15" s="18">
        <f>G15+H15</f>
        <v>213150</v>
      </c>
      <c r="N15" s="73">
        <v>2579598</v>
      </c>
      <c r="O15" s="59">
        <v>50460</v>
      </c>
      <c r="P15" s="62">
        <v>0.13</v>
      </c>
      <c r="Q15" s="67">
        <f>SUM(N15-O15)*P15</f>
        <v>328787.94</v>
      </c>
      <c r="R15" s="62">
        <v>0.33</v>
      </c>
      <c r="S15" s="66">
        <f>Q15*R15</f>
        <v>108500.0202</v>
      </c>
    </row>
    <row r="16" spans="1:19" ht="48.75" customHeight="1" x14ac:dyDescent="0.25">
      <c r="A16" s="33" t="s">
        <v>41</v>
      </c>
      <c r="B16" s="36" t="s">
        <v>40</v>
      </c>
      <c r="C16" s="35"/>
      <c r="D16" s="72">
        <f>D17</f>
        <v>8000</v>
      </c>
      <c r="E16" s="46"/>
      <c r="F16" s="44">
        <f>F17</f>
        <v>8000</v>
      </c>
      <c r="G16" s="72">
        <f>G17</f>
        <v>8000</v>
      </c>
      <c r="H16" s="46"/>
      <c r="I16" s="44">
        <f>I17</f>
        <v>8000</v>
      </c>
    </row>
    <row r="17" spans="1:20" ht="65.25" customHeight="1" x14ac:dyDescent="0.25">
      <c r="A17" s="10" t="s">
        <v>43</v>
      </c>
      <c r="B17" s="6" t="s">
        <v>42</v>
      </c>
      <c r="C17" s="12"/>
      <c r="D17" s="71">
        <v>8000</v>
      </c>
      <c r="E17" s="47"/>
      <c r="F17" s="18">
        <f>D17+E17</f>
        <v>8000</v>
      </c>
      <c r="G17" s="71">
        <v>8000</v>
      </c>
      <c r="H17" s="47"/>
      <c r="I17" s="18">
        <f>G17+H17</f>
        <v>8000</v>
      </c>
    </row>
    <row r="18" spans="1:20" ht="15.75" customHeight="1" x14ac:dyDescent="0.35">
      <c r="A18" s="37" t="s">
        <v>5</v>
      </c>
      <c r="B18" s="36" t="s">
        <v>6</v>
      </c>
      <c r="C18" s="30"/>
      <c r="D18" s="44">
        <f>SUM(D19:D21)</f>
        <v>72026</v>
      </c>
      <c r="E18" s="50"/>
      <c r="F18" s="44">
        <f>SUM(F19:F21)</f>
        <v>72026</v>
      </c>
      <c r="G18" s="44">
        <f>SUM(G19:G21)</f>
        <v>75398</v>
      </c>
      <c r="H18" s="50"/>
      <c r="I18" s="44">
        <f>SUM(I19:I21)</f>
        <v>75398</v>
      </c>
      <c r="N18" s="12" t="s">
        <v>84</v>
      </c>
      <c r="O18" s="12" t="s">
        <v>85</v>
      </c>
      <c r="P18" s="64" t="s">
        <v>86</v>
      </c>
      <c r="Q18" s="11" t="s">
        <v>87</v>
      </c>
      <c r="R18" s="64" t="s">
        <v>86</v>
      </c>
      <c r="S18" s="69" t="s">
        <v>88</v>
      </c>
      <c r="T18" s="11"/>
    </row>
    <row r="19" spans="1:20" ht="33.75" customHeight="1" x14ac:dyDescent="0.25">
      <c r="A19" s="10" t="s">
        <v>76</v>
      </c>
      <c r="B19" s="6" t="s">
        <v>70</v>
      </c>
      <c r="C19" s="15">
        <v>0.25</v>
      </c>
      <c r="D19" s="18">
        <v>51350</v>
      </c>
      <c r="E19" s="20"/>
      <c r="F19" s="18">
        <f>D19+E19</f>
        <v>51350</v>
      </c>
      <c r="G19" s="18">
        <v>53700</v>
      </c>
      <c r="H19" s="20"/>
      <c r="I19" s="18">
        <f>G19+H19</f>
        <v>53700</v>
      </c>
      <c r="N19" s="59">
        <v>104000</v>
      </c>
      <c r="O19" s="65">
        <v>1.038</v>
      </c>
      <c r="P19" s="59">
        <f>N19*O19</f>
        <v>107952</v>
      </c>
      <c r="Q19" s="65">
        <v>1.0449999999999999</v>
      </c>
      <c r="R19" s="67">
        <f>P19*Q19</f>
        <v>112809.84</v>
      </c>
      <c r="S19" s="66">
        <f>R19*C19</f>
        <v>28202.46</v>
      </c>
    </row>
    <row r="20" spans="1:20" ht="33.75" customHeight="1" x14ac:dyDescent="0.25">
      <c r="A20" s="6" t="s">
        <v>97</v>
      </c>
      <c r="B20" s="6" t="s">
        <v>96</v>
      </c>
      <c r="C20" s="39"/>
      <c r="D20" s="18">
        <v>1676</v>
      </c>
      <c r="E20" s="51"/>
      <c r="F20" s="18">
        <f>D20+E20</f>
        <v>1676</v>
      </c>
      <c r="G20" s="18">
        <v>1748</v>
      </c>
      <c r="H20" s="51"/>
      <c r="I20" s="18">
        <f>G20+H20</f>
        <v>1748</v>
      </c>
      <c r="O20" s="65"/>
      <c r="P20" s="59"/>
      <c r="Q20" s="65"/>
      <c r="R20" s="67"/>
      <c r="S20" s="66"/>
    </row>
    <row r="21" spans="1:20" ht="31.5" customHeight="1" x14ac:dyDescent="0.25">
      <c r="A21" s="6" t="s">
        <v>36</v>
      </c>
      <c r="B21" s="6" t="s">
        <v>37</v>
      </c>
      <c r="C21" s="14"/>
      <c r="D21" s="18">
        <v>19000</v>
      </c>
      <c r="E21" s="51"/>
      <c r="F21" s="18">
        <f t="shared" ref="F21:F27" si="0">D21+E21</f>
        <v>19000</v>
      </c>
      <c r="G21" s="18">
        <v>19950</v>
      </c>
      <c r="H21" s="51"/>
      <c r="I21" s="18">
        <f t="shared" ref="I21" si="1">G21+H21</f>
        <v>19950</v>
      </c>
      <c r="N21" s="59">
        <v>8539</v>
      </c>
      <c r="S21" s="66">
        <v>10539</v>
      </c>
    </row>
    <row r="22" spans="1:20" s="26" customFormat="1" x14ac:dyDescent="0.25">
      <c r="A22" s="36" t="s">
        <v>32</v>
      </c>
      <c r="B22" s="36" t="s">
        <v>31</v>
      </c>
      <c r="C22" s="38"/>
      <c r="D22" s="44">
        <f>D23+D24+D25+D26</f>
        <v>107220</v>
      </c>
      <c r="E22" s="52"/>
      <c r="F22" s="44">
        <f>F23+F24+F25+F26</f>
        <v>107220</v>
      </c>
      <c r="G22" s="44">
        <f>G23+G24+G25+G26</f>
        <v>111190</v>
      </c>
      <c r="H22" s="52"/>
      <c r="I22" s="44">
        <f>I23+I24+I25+I26</f>
        <v>111190</v>
      </c>
      <c r="N22" s="60"/>
      <c r="O22" s="60"/>
    </row>
    <row r="23" spans="1:20" ht="51.75" customHeight="1" x14ac:dyDescent="0.25">
      <c r="A23" s="6" t="s">
        <v>45</v>
      </c>
      <c r="B23" s="6" t="s">
        <v>46</v>
      </c>
      <c r="C23" s="41"/>
      <c r="D23" s="18">
        <v>30320</v>
      </c>
      <c r="E23" s="53"/>
      <c r="F23" s="18">
        <f t="shared" si="0"/>
        <v>30320</v>
      </c>
      <c r="G23" s="18">
        <v>32800</v>
      </c>
      <c r="H23" s="53"/>
      <c r="I23" s="18">
        <f t="shared" ref="I23:I24" si="2">G23+H23</f>
        <v>32800</v>
      </c>
      <c r="N23" s="59">
        <v>18165</v>
      </c>
      <c r="S23" s="66">
        <v>18165</v>
      </c>
    </row>
    <row r="24" spans="1:20" ht="31.5" customHeight="1" x14ac:dyDescent="0.25">
      <c r="A24" s="6" t="s">
        <v>33</v>
      </c>
      <c r="B24" s="6" t="s">
        <v>34</v>
      </c>
      <c r="C24" s="16">
        <v>0.25</v>
      </c>
      <c r="D24" s="18">
        <v>30210</v>
      </c>
      <c r="E24" s="21"/>
      <c r="F24" s="18">
        <f t="shared" si="0"/>
        <v>30210</v>
      </c>
      <c r="G24" s="18">
        <v>30810</v>
      </c>
      <c r="H24" s="21"/>
      <c r="I24" s="18">
        <f t="shared" si="2"/>
        <v>30810</v>
      </c>
      <c r="N24" s="59">
        <v>60255</v>
      </c>
      <c r="O24" s="65">
        <v>0.2</v>
      </c>
      <c r="P24" s="59">
        <f>N24*O24</f>
        <v>12051</v>
      </c>
      <c r="Q24" s="62">
        <v>0.05</v>
      </c>
      <c r="R24" s="70">
        <f>N24*Q24</f>
        <v>3012.75</v>
      </c>
      <c r="S24" s="66">
        <f>P24+R24</f>
        <v>15063.75</v>
      </c>
    </row>
    <row r="25" spans="1:20" ht="31.5" x14ac:dyDescent="0.25">
      <c r="A25" s="6" t="s">
        <v>48</v>
      </c>
      <c r="B25" s="6" t="s">
        <v>47</v>
      </c>
      <c r="C25" s="39"/>
      <c r="D25" s="18">
        <v>38950</v>
      </c>
      <c r="E25" s="40"/>
      <c r="F25" s="18">
        <f>D25+E25</f>
        <v>38950</v>
      </c>
      <c r="G25" s="18">
        <v>39540</v>
      </c>
      <c r="H25" s="40"/>
      <c r="I25" s="18">
        <f>G25+H25</f>
        <v>39540</v>
      </c>
      <c r="N25" s="59">
        <v>27408</v>
      </c>
      <c r="S25" s="66">
        <v>27408</v>
      </c>
    </row>
    <row r="26" spans="1:20" ht="31.5" customHeight="1" x14ac:dyDescent="0.25">
      <c r="A26" s="6" t="s">
        <v>49</v>
      </c>
      <c r="B26" s="6" t="s">
        <v>50</v>
      </c>
      <c r="C26" s="39"/>
      <c r="D26" s="18">
        <v>7740</v>
      </c>
      <c r="E26" s="40"/>
      <c r="F26" s="18">
        <f t="shared" si="0"/>
        <v>7740</v>
      </c>
      <c r="G26" s="18">
        <v>8040</v>
      </c>
      <c r="H26" s="40"/>
      <c r="I26" s="18">
        <f t="shared" ref="I26:I27" si="3">G26+H26</f>
        <v>8040</v>
      </c>
      <c r="N26" s="59">
        <v>5756</v>
      </c>
      <c r="S26" s="66">
        <v>5756</v>
      </c>
    </row>
    <row r="27" spans="1:20" s="30" customFormat="1" ht="21.75" customHeight="1" x14ac:dyDescent="0.2">
      <c r="A27" s="36" t="s">
        <v>7</v>
      </c>
      <c r="B27" s="36" t="s">
        <v>8</v>
      </c>
      <c r="C27" s="42"/>
      <c r="D27" s="44">
        <v>5000</v>
      </c>
      <c r="E27" s="45"/>
      <c r="F27" s="44">
        <f t="shared" si="0"/>
        <v>5000</v>
      </c>
      <c r="G27" s="44">
        <v>5000</v>
      </c>
      <c r="H27" s="45"/>
      <c r="I27" s="44">
        <f t="shared" si="3"/>
        <v>5000</v>
      </c>
      <c r="N27" s="61"/>
      <c r="O27" s="61"/>
    </row>
    <row r="28" spans="1:20" ht="37.5" customHeight="1" x14ac:dyDescent="0.25">
      <c r="A28" s="10"/>
      <c r="B28" s="56" t="s">
        <v>9</v>
      </c>
      <c r="C28" s="57"/>
      <c r="D28" s="44">
        <f>D29+D40+D43+D45+D49+D50+D48</f>
        <v>150621</v>
      </c>
      <c r="E28" s="47"/>
      <c r="F28" s="44">
        <f>F29+F40+F43+F45+F49+F50+F48</f>
        <v>150621</v>
      </c>
      <c r="G28" s="44">
        <f>G29+G40+G43+G45+G49+G50+G48</f>
        <v>149421.80000000002</v>
      </c>
      <c r="H28" s="47"/>
      <c r="I28" s="44">
        <f>I29+I40+I43+I45+I49+I50+I48</f>
        <v>149421.80000000002</v>
      </c>
    </row>
    <row r="29" spans="1:20" s="30" customFormat="1" ht="57" x14ac:dyDescent="0.2">
      <c r="A29" s="36" t="s">
        <v>51</v>
      </c>
      <c r="B29" s="36" t="s">
        <v>52</v>
      </c>
      <c r="D29" s="44">
        <f>D30+D35+D37</f>
        <v>123755.4</v>
      </c>
      <c r="E29" s="50"/>
      <c r="F29" s="44">
        <f>F30+F35+F37</f>
        <v>123755.4</v>
      </c>
      <c r="G29" s="44">
        <f>G30+G35+G37</f>
        <v>122556.20000000001</v>
      </c>
      <c r="H29" s="50"/>
      <c r="I29" s="44">
        <f>I30+I35+I37</f>
        <v>122556.20000000001</v>
      </c>
      <c r="N29" s="61"/>
      <c r="O29" s="61"/>
    </row>
    <row r="30" spans="1:20" s="30" customFormat="1" ht="99.75" x14ac:dyDescent="0.2">
      <c r="A30" s="36" t="s">
        <v>58</v>
      </c>
      <c r="B30" s="36" t="s">
        <v>59</v>
      </c>
      <c r="D30" s="43">
        <f>D31+D33+D34</f>
        <v>121200.8</v>
      </c>
      <c r="E30" s="54"/>
      <c r="F30" s="43">
        <f>F31+F33+F34</f>
        <v>121200.8</v>
      </c>
      <c r="G30" s="43">
        <f>G31+G33+G34</f>
        <v>120017.8</v>
      </c>
      <c r="H30" s="54"/>
      <c r="I30" s="43">
        <f>I31+I33+I34</f>
        <v>120017.8</v>
      </c>
      <c r="N30" s="61"/>
      <c r="O30" s="61"/>
      <c r="Q30" s="30" t="s">
        <v>90</v>
      </c>
    </row>
    <row r="31" spans="1:20" ht="78" customHeight="1" x14ac:dyDescent="0.25">
      <c r="A31" s="6" t="s">
        <v>77</v>
      </c>
      <c r="B31" s="6" t="s">
        <v>53</v>
      </c>
      <c r="D31" s="55">
        <v>119495.8</v>
      </c>
      <c r="E31" s="47"/>
      <c r="F31" s="18">
        <f t="shared" ref="F31:F34" si="4">D31+E31</f>
        <v>119495.8</v>
      </c>
      <c r="G31" s="55">
        <v>118312.8</v>
      </c>
      <c r="H31" s="47"/>
      <c r="I31" s="18">
        <f t="shared" ref="I31:I34" si="5">G31+H31</f>
        <v>118312.8</v>
      </c>
      <c r="N31" s="59">
        <v>118506</v>
      </c>
      <c r="O31" s="65">
        <v>0.8</v>
      </c>
      <c r="P31" s="59">
        <f>N31*O31</f>
        <v>94804.800000000003</v>
      </c>
      <c r="Q31" s="3">
        <f>19421.2-11226</f>
        <v>8195.2000000000007</v>
      </c>
      <c r="S31" s="59">
        <f>Q31+P31</f>
        <v>103000</v>
      </c>
    </row>
    <row r="32" spans="1:20" ht="80.25" hidden="1" customHeight="1" x14ac:dyDescent="0.25">
      <c r="A32" s="6" t="s">
        <v>39</v>
      </c>
      <c r="B32" s="6" t="s">
        <v>27</v>
      </c>
      <c r="D32" s="18"/>
      <c r="E32" s="47"/>
      <c r="F32" s="18">
        <f t="shared" si="4"/>
        <v>0</v>
      </c>
      <c r="G32" s="18"/>
      <c r="H32" s="47"/>
      <c r="I32" s="18">
        <f t="shared" si="5"/>
        <v>0</v>
      </c>
    </row>
    <row r="33" spans="1:15" ht="81.75" hidden="1" customHeight="1" x14ac:dyDescent="0.25">
      <c r="A33" s="6" t="s">
        <v>54</v>
      </c>
      <c r="B33" s="6" t="s">
        <v>55</v>
      </c>
      <c r="D33" s="18"/>
      <c r="E33" s="47"/>
      <c r="F33" s="18">
        <f t="shared" si="4"/>
        <v>0</v>
      </c>
      <c r="G33" s="18"/>
      <c r="H33" s="47"/>
      <c r="I33" s="18">
        <f t="shared" si="5"/>
        <v>0</v>
      </c>
    </row>
    <row r="34" spans="1:15" ht="31.5" x14ac:dyDescent="0.25">
      <c r="A34" s="6" t="s">
        <v>78</v>
      </c>
      <c r="B34" s="6" t="s">
        <v>98</v>
      </c>
      <c r="D34" s="18">
        <v>1705</v>
      </c>
      <c r="E34" s="47"/>
      <c r="F34" s="18">
        <f t="shared" si="4"/>
        <v>1705</v>
      </c>
      <c r="G34" s="18">
        <v>1705</v>
      </c>
      <c r="H34" s="47"/>
      <c r="I34" s="18">
        <f t="shared" si="5"/>
        <v>1705</v>
      </c>
    </row>
    <row r="35" spans="1:15" ht="31.5" x14ac:dyDescent="0.25">
      <c r="A35" s="34" t="s">
        <v>38</v>
      </c>
      <c r="B35" s="34" t="s">
        <v>30</v>
      </c>
      <c r="C35" s="25"/>
      <c r="D35" s="44">
        <f>D36</f>
        <v>542.20000000000005</v>
      </c>
      <c r="E35" s="46"/>
      <c r="F35" s="44">
        <f>F36</f>
        <v>542.20000000000005</v>
      </c>
      <c r="G35" s="44">
        <f>G36</f>
        <v>563.79999999999995</v>
      </c>
      <c r="H35" s="46"/>
      <c r="I35" s="44">
        <f>I36</f>
        <v>563.79999999999995</v>
      </c>
    </row>
    <row r="36" spans="1:15" ht="54" customHeight="1" x14ac:dyDescent="0.25">
      <c r="A36" s="6" t="s">
        <v>56</v>
      </c>
      <c r="B36" s="6" t="s">
        <v>57</v>
      </c>
      <c r="D36" s="18">
        <v>542.20000000000005</v>
      </c>
      <c r="E36" s="47"/>
      <c r="F36" s="18">
        <f t="shared" ref="F36:F49" si="6">D36+E36</f>
        <v>542.20000000000005</v>
      </c>
      <c r="G36" s="18">
        <v>563.79999999999995</v>
      </c>
      <c r="H36" s="47"/>
      <c r="I36" s="18">
        <f t="shared" ref="I36" si="7">G36+H36</f>
        <v>563.79999999999995</v>
      </c>
    </row>
    <row r="37" spans="1:15" ht="94.5" customHeight="1" x14ac:dyDescent="0.25">
      <c r="A37" s="29" t="s">
        <v>60</v>
      </c>
      <c r="B37" s="29" t="s">
        <v>61</v>
      </c>
      <c r="C37" s="30"/>
      <c r="D37" s="44">
        <f>D38+D39</f>
        <v>2012.4</v>
      </c>
      <c r="E37" s="50"/>
      <c r="F37" s="44">
        <f>F38+F39</f>
        <v>2012.4</v>
      </c>
      <c r="G37" s="44">
        <f>G38+G39</f>
        <v>1974.6</v>
      </c>
      <c r="H37" s="50"/>
      <c r="I37" s="44">
        <f>I38+I39</f>
        <v>1974.6</v>
      </c>
    </row>
    <row r="38" spans="1:15" ht="50.25" customHeight="1" x14ac:dyDescent="0.25">
      <c r="A38" s="6" t="s">
        <v>62</v>
      </c>
      <c r="B38" s="6" t="s">
        <v>63</v>
      </c>
      <c r="D38" s="18"/>
      <c r="F38" s="18">
        <f t="shared" ref="F38" si="8">D38+E38</f>
        <v>0</v>
      </c>
      <c r="G38" s="18">
        <v>0</v>
      </c>
      <c r="I38" s="18">
        <f t="shared" ref="I38" si="9">G38+H38</f>
        <v>0</v>
      </c>
    </row>
    <row r="39" spans="1:15" ht="102.75" customHeight="1" x14ac:dyDescent="0.25">
      <c r="A39" s="6" t="s">
        <v>64</v>
      </c>
      <c r="B39" s="6" t="s">
        <v>65</v>
      </c>
      <c r="D39" s="18">
        <v>2012.4</v>
      </c>
      <c r="F39" s="18">
        <f>D39+E39</f>
        <v>2012.4</v>
      </c>
      <c r="G39" s="18">
        <v>1974.6</v>
      </c>
      <c r="I39" s="18">
        <f>G39+H39</f>
        <v>1974.6</v>
      </c>
    </row>
    <row r="40" spans="1:15" s="30" customFormat="1" ht="29.25" customHeight="1" x14ac:dyDescent="0.25">
      <c r="A40" s="36" t="s">
        <v>66</v>
      </c>
      <c r="B40" s="36" t="s">
        <v>10</v>
      </c>
      <c r="D40" s="24">
        <f>D41+D42</f>
        <v>1500</v>
      </c>
      <c r="E40" s="27"/>
      <c r="F40" s="24">
        <f>F41+F42</f>
        <v>1500</v>
      </c>
      <c r="G40" s="24">
        <f>G41+G42</f>
        <v>1500</v>
      </c>
      <c r="H40" s="27"/>
      <c r="I40" s="24">
        <f>I41+I42</f>
        <v>1500</v>
      </c>
      <c r="N40" s="61"/>
      <c r="O40" s="61"/>
    </row>
    <row r="41" spans="1:15" ht="24" customHeight="1" x14ac:dyDescent="0.25">
      <c r="A41" s="6" t="s">
        <v>11</v>
      </c>
      <c r="B41" s="6" t="s">
        <v>12</v>
      </c>
      <c r="D41" s="17">
        <v>1500</v>
      </c>
      <c r="F41" s="18">
        <f>D41+E41</f>
        <v>1500</v>
      </c>
      <c r="G41" s="17">
        <v>1500</v>
      </c>
      <c r="I41" s="18">
        <f>G41+H41</f>
        <v>1500</v>
      </c>
    </row>
    <row r="42" spans="1:15" ht="24" hidden="1" customHeight="1" x14ac:dyDescent="0.25">
      <c r="A42" s="6" t="s">
        <v>72</v>
      </c>
      <c r="B42" s="6" t="s">
        <v>71</v>
      </c>
      <c r="D42" s="17">
        <v>0</v>
      </c>
      <c r="F42" s="18">
        <f>D42+E42</f>
        <v>0</v>
      </c>
      <c r="G42" s="17">
        <v>0</v>
      </c>
      <c r="I42" s="18">
        <f>G42+H42</f>
        <v>0</v>
      </c>
    </row>
    <row r="43" spans="1:15" s="30" customFormat="1" ht="30" customHeight="1" x14ac:dyDescent="0.2">
      <c r="A43" s="36" t="s">
        <v>25</v>
      </c>
      <c r="B43" s="36" t="s">
        <v>23</v>
      </c>
      <c r="D43" s="32">
        <f>D44</f>
        <v>365.6</v>
      </c>
      <c r="E43" s="31"/>
      <c r="F43" s="32">
        <f>F44</f>
        <v>365.6</v>
      </c>
      <c r="G43" s="32">
        <f>G44</f>
        <v>365.6</v>
      </c>
      <c r="H43" s="31"/>
      <c r="I43" s="32">
        <f>I44</f>
        <v>365.6</v>
      </c>
      <c r="N43" s="61"/>
      <c r="O43" s="61"/>
    </row>
    <row r="44" spans="1:15" ht="48.75" customHeight="1" x14ac:dyDescent="0.25">
      <c r="A44" s="6" t="s">
        <v>44</v>
      </c>
      <c r="B44" s="6" t="s">
        <v>24</v>
      </c>
      <c r="D44" s="17">
        <v>365.6</v>
      </c>
      <c r="F44" s="17">
        <f t="shared" si="6"/>
        <v>365.6</v>
      </c>
      <c r="G44" s="17">
        <v>365.6</v>
      </c>
      <c r="I44" s="17">
        <f t="shared" ref="I44" si="10">G44+H44</f>
        <v>365.6</v>
      </c>
    </row>
    <row r="45" spans="1:15" s="30" customFormat="1" ht="45" customHeight="1" x14ac:dyDescent="0.2">
      <c r="A45" s="36" t="s">
        <v>29</v>
      </c>
      <c r="B45" s="36" t="s">
        <v>28</v>
      </c>
      <c r="D45" s="32">
        <f>D46+D47</f>
        <v>20000</v>
      </c>
      <c r="E45" s="31"/>
      <c r="F45" s="32">
        <f>F46+F47</f>
        <v>20000</v>
      </c>
      <c r="G45" s="32">
        <f>G46+G47</f>
        <v>20000</v>
      </c>
      <c r="H45" s="31"/>
      <c r="I45" s="32">
        <f>I46+I47</f>
        <v>20000</v>
      </c>
      <c r="N45" s="61"/>
      <c r="O45" s="61"/>
    </row>
    <row r="46" spans="1:15" ht="99" customHeight="1" x14ac:dyDescent="0.25">
      <c r="A46" s="6" t="s">
        <v>91</v>
      </c>
      <c r="B46" s="6" t="s">
        <v>92</v>
      </c>
      <c r="D46" s="17">
        <f>0</f>
        <v>0</v>
      </c>
      <c r="F46" s="17">
        <f t="shared" si="6"/>
        <v>0</v>
      </c>
      <c r="G46" s="17">
        <v>0</v>
      </c>
      <c r="I46" s="17">
        <f t="shared" ref="I46" si="11">G46+H46</f>
        <v>0</v>
      </c>
    </row>
    <row r="47" spans="1:15" ht="62.25" customHeight="1" x14ac:dyDescent="0.25">
      <c r="A47" s="6" t="s">
        <v>68</v>
      </c>
      <c r="B47" s="6" t="s">
        <v>67</v>
      </c>
      <c r="D47" s="17">
        <v>20000</v>
      </c>
      <c r="F47" s="17">
        <f>D47+E47</f>
        <v>20000</v>
      </c>
      <c r="G47" s="17">
        <v>20000</v>
      </c>
      <c r="I47" s="17">
        <f>G47+H47</f>
        <v>20000</v>
      </c>
    </row>
    <row r="48" spans="1:15" hidden="1" x14ac:dyDescent="0.25">
      <c r="A48" s="36" t="s">
        <v>73</v>
      </c>
      <c r="B48" s="34" t="s">
        <v>74</v>
      </c>
      <c r="D48" s="17"/>
      <c r="F48" s="24">
        <f t="shared" si="6"/>
        <v>0</v>
      </c>
      <c r="G48" s="17"/>
      <c r="I48" s="24">
        <f t="shared" ref="I48:I49" si="12">G48+H48</f>
        <v>0</v>
      </c>
    </row>
    <row r="49" spans="1:15" s="30" customFormat="1" ht="18.75" customHeight="1" x14ac:dyDescent="0.2">
      <c r="A49" s="36" t="s">
        <v>13</v>
      </c>
      <c r="B49" s="36" t="s">
        <v>14</v>
      </c>
      <c r="D49" s="32">
        <v>5000</v>
      </c>
      <c r="E49" s="31"/>
      <c r="F49" s="32">
        <f t="shared" si="6"/>
        <v>5000</v>
      </c>
      <c r="G49" s="32">
        <v>5000</v>
      </c>
      <c r="H49" s="31"/>
      <c r="I49" s="32">
        <f t="shared" si="12"/>
        <v>5000</v>
      </c>
      <c r="N49" s="61"/>
      <c r="O49" s="61"/>
    </row>
    <row r="50" spans="1:15" s="30" customFormat="1" ht="19.5" customHeight="1" x14ac:dyDescent="0.2">
      <c r="A50" s="36" t="s">
        <v>15</v>
      </c>
      <c r="B50" s="36" t="s">
        <v>69</v>
      </c>
      <c r="D50" s="32"/>
      <c r="E50" s="31"/>
      <c r="F50" s="32">
        <f>D50+E50</f>
        <v>0</v>
      </c>
      <c r="G50" s="32">
        <v>0</v>
      </c>
      <c r="H50" s="31"/>
      <c r="I50" s="32">
        <f>G50+H50</f>
        <v>0</v>
      </c>
      <c r="N50" s="61"/>
      <c r="O50" s="61"/>
    </row>
    <row r="51" spans="1:15" ht="21" customHeight="1" x14ac:dyDescent="0.25">
      <c r="A51" s="6"/>
      <c r="B51" s="7" t="s">
        <v>16</v>
      </c>
      <c r="D51" s="24">
        <f>D28+D13</f>
        <v>543847</v>
      </c>
      <c r="E51" s="19">
        <f>SUM(E14:E50)</f>
        <v>6001.36</v>
      </c>
      <c r="F51" s="24">
        <f>F28+F13</f>
        <v>549848.36</v>
      </c>
      <c r="G51" s="24">
        <f>G28+G13</f>
        <v>562159.80000000005</v>
      </c>
      <c r="I51" s="24">
        <f>I28+I13</f>
        <v>562159.80000000005</v>
      </c>
    </row>
    <row r="52" spans="1:15" hidden="1" x14ac:dyDescent="0.25">
      <c r="A52" s="4" t="s">
        <v>17</v>
      </c>
      <c r="B52" s="5" t="s">
        <v>18</v>
      </c>
    </row>
    <row r="53" spans="1:15" ht="31.5" hidden="1" x14ac:dyDescent="0.25">
      <c r="A53" s="4" t="s">
        <v>19</v>
      </c>
      <c r="B53" s="6" t="s">
        <v>20</v>
      </c>
    </row>
    <row r="54" spans="1:15" ht="21" hidden="1" customHeight="1" x14ac:dyDescent="0.25">
      <c r="A54" s="4"/>
      <c r="B54" s="8" t="s">
        <v>21</v>
      </c>
    </row>
  </sheetData>
  <mergeCells count="9">
    <mergeCell ref="A1:I1"/>
    <mergeCell ref="A2:I2"/>
    <mergeCell ref="A3:I3"/>
    <mergeCell ref="A4:I4"/>
    <mergeCell ref="A6:I6"/>
    <mergeCell ref="A7:I7"/>
    <mergeCell ref="A8:I8"/>
    <mergeCell ref="A9:I9"/>
    <mergeCell ref="A10:I10"/>
  </mergeCells>
  <pageMargins left="0.70866141732283472" right="0.19685039370078741" top="0.55118110236220474" bottom="7.874015748031496E-2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2024-12-04T11:06:38Z</dcterms:modified>
</cp:coreProperties>
</file>