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сентябрь 2024\МП изм Кап ремонт 09.24\"/>
    </mc:Choice>
  </mc:AlternateContent>
  <xr:revisionPtr revIDLastSave="0" documentId="13_ncr:1_{BDDAB0AC-8AF1-4D4F-8A91-C93A998DCB5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1" sheetId="1" r:id="rId1"/>
    <sheet name="приложение 2" sheetId="2" r:id="rId2"/>
    <sheet name="план" sheetId="5" r:id="rId3"/>
    <sheet name="Лист1" sheetId="6" r:id="rId4"/>
  </sheets>
  <definedNames>
    <definedName name="_xlnm._FilterDatabase" localSheetId="2" hidden="1">план!$A$12:$AA$12</definedName>
    <definedName name="_xlnm.Print_Titles" localSheetId="2">план!$8:$12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E13" i="2"/>
  <c r="E7" i="2"/>
  <c r="E9" i="2"/>
  <c r="E23" i="2"/>
  <c r="E19" i="2"/>
  <c r="E21" i="2"/>
  <c r="U20" i="5"/>
  <c r="G33" i="5"/>
  <c r="U42" i="5" l="1"/>
  <c r="R15" i="5"/>
  <c r="R14" i="5" s="1"/>
  <c r="R13" i="5" s="1"/>
  <c r="Q15" i="5"/>
  <c r="U21" i="5"/>
  <c r="P18" i="5"/>
  <c r="U18" i="5" s="1"/>
  <c r="Q22" i="5"/>
  <c r="P30" i="5"/>
  <c r="Q14" i="5" l="1"/>
  <c r="Q13" i="5" s="1"/>
  <c r="U44" i="5"/>
  <c r="O34" i="5"/>
  <c r="O33" i="5" s="1"/>
  <c r="U43" i="5"/>
  <c r="U41" i="5"/>
  <c r="U40" i="5"/>
  <c r="U39" i="5"/>
  <c r="U37" i="5"/>
  <c r="U36" i="5"/>
  <c r="U35" i="5"/>
  <c r="E29" i="2" s="1"/>
  <c r="O15" i="5"/>
  <c r="P15" i="5"/>
  <c r="P22" i="5"/>
  <c r="O22" i="5"/>
  <c r="U32" i="5"/>
  <c r="U31" i="5"/>
  <c r="U30" i="5"/>
  <c r="U29" i="5"/>
  <c r="U28" i="5"/>
  <c r="U27" i="5"/>
  <c r="U26" i="5"/>
  <c r="U25" i="5"/>
  <c r="U24" i="5"/>
  <c r="U23" i="5"/>
  <c r="U19" i="5"/>
  <c r="U17" i="5"/>
  <c r="U16" i="5"/>
  <c r="E37" i="2" l="1"/>
  <c r="E17" i="2" s="1"/>
  <c r="O14" i="5"/>
  <c r="O13" i="5" s="1"/>
  <c r="U15" i="5"/>
  <c r="U22" i="5"/>
  <c r="P14" i="5"/>
  <c r="P13" i="5" s="1"/>
  <c r="F14" i="5"/>
  <c r="U14" i="5" l="1"/>
  <c r="I14" i="5"/>
  <c r="N15" i="5" l="1"/>
  <c r="N22" i="5"/>
  <c r="N14" i="5" l="1"/>
  <c r="N44" i="5"/>
  <c r="G33" i="2"/>
  <c r="F33" i="2"/>
  <c r="G32" i="2"/>
  <c r="F32" i="2"/>
  <c r="E32" i="2"/>
  <c r="G31" i="2"/>
  <c r="F31" i="2"/>
  <c r="E35" i="2" l="1"/>
  <c r="E31" i="2" s="1"/>
  <c r="E33" i="2"/>
  <c r="F7" i="1" l="1"/>
  <c r="G7" i="1" s="1"/>
  <c r="H7" i="1" s="1"/>
  <c r="I7" i="1" s="1"/>
  <c r="J7" i="1" s="1"/>
  <c r="L35" i="5"/>
  <c r="I36" i="5"/>
  <c r="I33" i="5" s="1"/>
  <c r="L36" i="5" l="1"/>
  <c r="K14" i="5"/>
  <c r="L14" i="5" s="1"/>
  <c r="K36" i="5"/>
  <c r="K33" i="5" s="1"/>
  <c r="N17" i="6"/>
  <c r="Q20" i="6" s="1"/>
  <c r="M17" i="6"/>
  <c r="J6" i="1"/>
  <c r="M18" i="6" s="1"/>
  <c r="P20" i="6" s="1"/>
  <c r="L33" i="5" l="1"/>
  <c r="I8" i="1"/>
  <c r="E20" i="2"/>
  <c r="F8" i="2"/>
  <c r="G8" i="2"/>
  <c r="E8" i="2"/>
  <c r="F10" i="2"/>
  <c r="G10" i="2"/>
  <c r="E10" i="2"/>
  <c r="V34" i="5" l="1"/>
  <c r="W34" i="5"/>
  <c r="V15" i="5"/>
  <c r="W15" i="5"/>
  <c r="C11" i="2" l="1"/>
  <c r="C23" i="2" s="1"/>
  <c r="H33" i="5"/>
  <c r="V22" i="5" l="1"/>
  <c r="V14" i="5" s="1"/>
  <c r="W22" i="5"/>
  <c r="W14" i="5" s="1"/>
  <c r="G14" i="5"/>
  <c r="V38" i="5"/>
  <c r="W38" i="5"/>
  <c r="N38" i="5"/>
  <c r="N34" i="5" l="1"/>
  <c r="N33" i="5" s="1"/>
  <c r="N13" i="5" s="1"/>
  <c r="U38" i="5"/>
  <c r="U34" i="5" s="1"/>
  <c r="U33" i="5" s="1"/>
  <c r="U13" i="5" s="1"/>
  <c r="W33" i="5"/>
  <c r="G17" i="2" s="1"/>
  <c r="V33" i="5"/>
  <c r="F29" i="2" s="1"/>
  <c r="G25" i="2"/>
  <c r="F25" i="2"/>
  <c r="V13" i="5" l="1"/>
  <c r="W13" i="5"/>
  <c r="F21" i="2"/>
  <c r="G29" i="2"/>
  <c r="G27" i="2" s="1"/>
  <c r="C15" i="2"/>
  <c r="C27" i="2" s="1"/>
  <c r="C35" i="2" s="1"/>
  <c r="E27" i="2" l="1"/>
  <c r="G21" i="2"/>
  <c r="F17" i="2"/>
  <c r="F27" i="2" s="1"/>
  <c r="E15" i="2"/>
  <c r="G13" i="2"/>
  <c r="F13" i="2"/>
  <c r="F23" i="2" l="1"/>
  <c r="F19" i="2" s="1"/>
  <c r="F9" i="2"/>
  <c r="G23" i="2"/>
  <c r="G19" i="2" s="1"/>
  <c r="G9" i="2"/>
  <c r="G15" i="2"/>
  <c r="F15" i="2"/>
  <c r="F11" i="2" l="1"/>
  <c r="F7" i="2" s="1"/>
  <c r="G11" i="2"/>
  <c r="G7" i="2" s="1"/>
  <c r="H11" i="6" l="1"/>
  <c r="H12" i="6" l="1"/>
  <c r="H13" i="6"/>
  <c r="H17" i="6" l="1"/>
</calcChain>
</file>

<file path=xl/sharedStrings.xml><?xml version="1.0" encoding="utf-8"?>
<sst xmlns="http://schemas.openxmlformats.org/spreadsheetml/2006/main" count="338" uniqueCount="137">
  <si>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</si>
  <si>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</si>
  <si>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</si>
  <si>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</si>
  <si>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</si>
  <si>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</si>
  <si>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</si>
  <si>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</si>
  <si>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</si>
  <si>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</si>
  <si>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</si>
  <si>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</si>
  <si>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</si>
  <si>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</si>
  <si>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</si>
  <si>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</si>
  <si>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Общий объем  финансового обеспечения выполнения основных  мероприятий Программы</t>
  </si>
  <si>
    <t>Всего</t>
  </si>
  <si>
    <t>ОБ</t>
  </si>
  <si>
    <t>МБ</t>
  </si>
  <si>
    <t>ПП</t>
  </si>
  <si>
    <t>МКУ «Отдел жилищно-коммунального хозяйства Светлогорского городского округа»</t>
  </si>
  <si>
    <t>2026 г.</t>
  </si>
  <si>
    <t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</si>
  <si>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</si>
  <si>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</si>
  <si>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</si>
  <si>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</si>
  <si>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</si>
  <si>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</si>
  <si>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</si>
  <si>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</si>
  <si>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</si>
  <si>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</si>
  <si>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</si>
  <si>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</si>
  <si>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Всего по программе</t>
  </si>
  <si>
    <t>х</t>
  </si>
  <si>
    <t>ПЛАН</t>
  </si>
  <si>
    <t>01</t>
  </si>
  <si>
    <t>02</t>
  </si>
  <si>
    <t xml:space="preserve">количество отремонтированного муниципального фонда </t>
  </si>
  <si>
    <t>Реализация полномочий собственника в отношении жилых помещений</t>
  </si>
  <si>
    <t>Реализация полномочий собственника в отношении нежилых помещений</t>
  </si>
  <si>
    <t>Реализация полномочий собственника в отношении нежилых помещений и иных объектов</t>
  </si>
  <si>
    <t>кв. м</t>
  </si>
  <si>
    <t>площадь жилых помещений, находящихся в муниципальной собственности</t>
  </si>
  <si>
    <t>Площадь жилых помещений, находящихся в муниципальной собственности</t>
  </si>
  <si>
    <t>кв.м</t>
  </si>
  <si>
    <t>Коммунальные услуги в  муниципальных помещениях</t>
  </si>
  <si>
    <t>Площадь муниципального фонда многоквартирных домов (нежилые помещения)</t>
  </si>
  <si>
    <t>Осуществление взносов в рамках региональной системы капитального ремонта многоквартирных домов (нежил. помещ.)</t>
  </si>
  <si>
    <t>Снос объектов муниципального недвижимого имущества</t>
  </si>
  <si>
    <t>Количество снесенных объектов</t>
  </si>
  <si>
    <t>Осуществление взносов в рамках региональной системы капитального ремонта многоквартирных домов (жил. помещ.)</t>
  </si>
  <si>
    <t>Площадь муниципального жилищного фонда многоквартирных домов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</si>
  <si>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«Капитальный ремонт муниципального жилищного фонда и общего имущества в многоквартирных домах»  </t>
  </si>
  <si>
    <t>площадь нежилых помещений, находящихся в муниципальной собственности</t>
  </si>
  <si>
    <t>МКУ "ОЖКХ"</t>
  </si>
  <si>
    <t>2026 год</t>
  </si>
  <si>
    <t>МБУ "Спецремтранс"</t>
  </si>
  <si>
    <t>ед.</t>
  </si>
  <si>
    <t>Ответственный исполнитель:
МКУ «Отдел жилищно-коммунального хозяйства Светлогорского городского округа»
Участники: МБУ "Спецремтранс" и
сторонние организации по результату закупок товаров, работ и услуг.</t>
  </si>
  <si>
    <t>Сведения
о целевых показателях (индикаторах) достижения целей МП, перечень основных 
мероприятий муниципальной программы</t>
  </si>
  <si>
    <t xml:space="preserve">Сведения
 о финансовом обеспечении выполнения основных мероприятий муниципальной программы </t>
  </si>
  <si>
    <t>1.1.</t>
  </si>
  <si>
    <t>на 2024 г. и плановый период 2025-2026 гг.</t>
  </si>
  <si>
    <t xml:space="preserve">Содержание (текущий ремонт) муниципальных помещений </t>
  </si>
  <si>
    <t>Содержание муниципальных нежилых помещений</t>
  </si>
  <si>
    <t>Содержание муниципальных жилых помещений</t>
  </si>
  <si>
    <t>цель</t>
  </si>
  <si>
    <t xml:space="preserve">нуждаются </t>
  </si>
  <si>
    <t>Замена оконных блоков в квартире № 6 по ул.Садовая , д.2, п. Донское, Светлогорского городского округа, Калининградская область</t>
  </si>
  <si>
    <t>Капитальный ремонт,  ремонт  общего нежилого имущества муниципального фонда</t>
  </si>
  <si>
    <t>Ремонт крыши  жилого дома по адресу: г. Светлогорск, ул. Ясных зорь, д. 19(софинансирование с СНО КО «Фонд капитального ремонта общего имущества в многоквартирных домах»)</t>
  </si>
  <si>
    <t xml:space="preserve">Количество отремонтированного муниципального фонда </t>
  </si>
  <si>
    <t>пкр_85430.01</t>
  </si>
  <si>
    <t>пкр_85430.02</t>
  </si>
  <si>
    <t>пкр_85430.03</t>
  </si>
  <si>
    <t>пкр_85440.01</t>
  </si>
  <si>
    <t>пкр_85440.02</t>
  </si>
  <si>
    <t>пкр_85440.03</t>
  </si>
  <si>
    <t>пкр_85450.01</t>
  </si>
  <si>
    <t>пкр_85450.02</t>
  </si>
  <si>
    <t>пкр_85450.03</t>
  </si>
  <si>
    <t>пкр_85460.01</t>
  </si>
  <si>
    <t>пкр_85460.02</t>
  </si>
  <si>
    <t>Текущий ремонт помещения здания МБУ "Спецремтранс" по адресу : г. Светлогорск, ул. Новая, д.2</t>
  </si>
  <si>
    <t>Задача 1. Улучшение технического состояния муниципального жилого и нежилого фондов.</t>
  </si>
  <si>
    <t>пкр_85460.03</t>
  </si>
  <si>
    <t>Капитальный ремонт кровли  здания АНО "Музей Леса" расположенного по адресу г. Светлогорск, ул. Лесная, № 1а, помещение № 1</t>
  </si>
  <si>
    <t>85440</t>
  </si>
  <si>
    <t>85450</t>
  </si>
  <si>
    <r>
      <t xml:space="preserve">реализации муниципальной программы </t>
    </r>
    <r>
      <rPr>
        <b/>
        <sz val="12"/>
        <color theme="1" tint="4.9989318521683403E-2"/>
        <rFont val="Times New Roman"/>
        <family val="1"/>
        <charset val="204"/>
      </rPr>
      <t>"Капитальный ремонт муниципального жилищного фонда и общего имущества в многоквартирных домах"</t>
    </r>
  </si>
  <si>
    <t>Площадь нежилых помещений, находящихся в муниципальной собственности</t>
  </si>
  <si>
    <t>кв.м.</t>
  </si>
  <si>
    <t>пкр_85450.04</t>
  </si>
  <si>
    <t>пкр_85450.05</t>
  </si>
  <si>
    <t>Оплата теплоснабжения муниципальных помещений 2А, 3А, 4А, 5А, расположенных по адресу: г.Светлогорск, ул. К. Маркса, д.7</t>
  </si>
  <si>
    <t>пкр_85440.04</t>
  </si>
  <si>
    <t>Возмещение расходов за установку общедомовых приборов учета холодной воды в муниципальных помещениях</t>
  </si>
  <si>
    <t>пкр_85430.04</t>
  </si>
  <si>
    <t>Кол-во приборов учета</t>
  </si>
  <si>
    <t>Оплата теплоснабжения нежилых помещений по ул. Новая, д.8 помещения 1А,2А, 3А, 4А</t>
  </si>
  <si>
    <t>85430</t>
  </si>
  <si>
    <t>шт.</t>
  </si>
  <si>
    <t>Капитальный ремонт общего имущества в многоквартирных домах на условиях софинансирования c СНО КО «Фонд капитального ремонта общего имущества в многоквартирных домах»</t>
  </si>
  <si>
    <t>МКУ "Отдел муниципального имущества и земельных ресурсов СГО"</t>
  </si>
  <si>
    <t>Коммунальные услуги в  муниципальных жилых  помещениях</t>
  </si>
  <si>
    <t>пкр_85440.05</t>
  </si>
  <si>
    <t>Ремонт квартиры №19 по ул. Майский проезд, д.19, г. Светлогорск, Калининградской области</t>
  </si>
  <si>
    <t>Капитальный ремонт муниципальной квартиры, расположенной по адресу: ул. Подгорная, д.5, кв. 7, в г. Светлогорске</t>
  </si>
  <si>
    <t>Ремонт котла в муниципальной квартире, расположенной по адресу: Калининградский пр-кт, д. 63, в г. Светлогорске</t>
  </si>
  <si>
    <t>Ремонт полов муниципальной квартиры, расположенной по адресу: ул. Ленинградская, д.14, кв. 9, в г. Светлогорске</t>
  </si>
  <si>
    <t>поправки_Совет 27.05.</t>
  </si>
  <si>
    <t>пкр_85440.06</t>
  </si>
  <si>
    <t>пкр_85440.07</t>
  </si>
  <si>
    <t>пкр_85440.08</t>
  </si>
  <si>
    <t>пкр_85440.09</t>
  </si>
  <si>
    <r>
      <t>Ремонт крыши и фасада жилого дома по адресу: г. Светлогорск, ул. Ленина, д</t>
    </r>
    <r>
      <rPr>
        <sz val="12"/>
        <color rgb="FFC00000"/>
        <rFont val="Times New Roman"/>
        <family val="1"/>
        <charset val="204"/>
      </rPr>
      <t>.22</t>
    </r>
    <r>
      <rPr>
        <sz val="12"/>
        <color theme="1" tint="4.9989318521683403E-2"/>
        <rFont val="Times New Roman"/>
        <family val="1"/>
        <charset val="204"/>
      </rPr>
      <t xml:space="preserve"> (софинансирование с СНО КО «Фонд капитального ремонта общего имущества в многоквартирных домах»)</t>
    </r>
  </si>
  <si>
    <t>Осуществление строительного контроля по объекту "Капитальный ремонт крыши по адресу: г. Светлогорск, ул. Горького, д.1 (софинансирование с СНО КО "Фонд капитального ремонта общего имущества в многоквартирных домах")</t>
  </si>
  <si>
    <t>пкр_85450.06</t>
  </si>
  <si>
    <t>пкр_85450.07</t>
  </si>
  <si>
    <t>Теплоснабжение встроенных нежилых помещений по ул. Янтарная, д.2 в пос. Донское</t>
  </si>
  <si>
    <t>Теплоснабжение встроенных нежилых помещений по ул. Пионерская, д.30 в г. Светлогорске</t>
  </si>
  <si>
    <t>Кол-во нежилых помещений, находящихся в муниципальной собственности</t>
  </si>
  <si>
    <t>Капитальный ремонт фасада здания МБУ "Спецремтранс" по адресу : г. Светлогорск, ул. Новая, д.2</t>
  </si>
  <si>
    <t>не утверд_27.05</t>
  </si>
  <si>
    <t>письмо водоканал от 10.06.24</t>
  </si>
  <si>
    <t>Кол-во жилых помещений, находящихся в муниципальной собственности</t>
  </si>
  <si>
    <t xml:space="preserve">Капитальный ремонт, ремонт муниципальных помещений и общего имущества жилого муниципального фонда </t>
  </si>
  <si>
    <t>МУ "Отдел муниципального имущества и земельных ресурсов Светлогорского городского округа</t>
  </si>
  <si>
    <t>Начисление, сбор и перечисление платы за найм жилых помещений по договорам социального найма и по договорам найма жилых помещений муниципального жилищного фонда</t>
  </si>
  <si>
    <t>Кол-во лицевых счетов</t>
  </si>
  <si>
    <r>
      <t xml:space="preserve">Приложение № </t>
    </r>
    <r>
      <rPr>
        <sz val="12"/>
        <color rgb="FFFF0000"/>
        <rFont val="Times New Roman"/>
        <family val="1"/>
        <charset val="204"/>
      </rPr>
      <t>1</t>
    </r>
    <r>
      <rPr>
        <sz val="12"/>
        <color theme="1" tint="4.9989318521683403E-2"/>
        <rFont val="Times New Roman"/>
        <family val="1"/>
        <charset val="204"/>
      </rPr>
      <t xml:space="preserve">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2
к Программе «Капитальный ремонт муниципального жилищного фонда и общего имущества в многоквартирных домах»  </t>
    </r>
  </si>
  <si>
    <t>пкр_85430.06</t>
  </si>
  <si>
    <t xml:space="preserve"> Приложение №1  к распоряжению
от "30" сентября 2024 г. №379
                   Приложение № 1                                                                                               к распоряжению администрации
			МО "Светлогорский городской округ" 
			от "29" декабря 2023 года № 564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</si>
</sst>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.5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4.9989318521683403E-2"/>
      <name val="Calibri"/>
      <family val="2"/>
      <charset val="204"/>
      <scheme val="minor"/>
    </font>
    <font>
      <b/>
      <sz val="12"/>
      <color theme="1" tint="4.9989318521683403E-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b/>
      <sz val="11.5"/>
      <color theme="1" tint="4.9989318521683403E-2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rgb="FFD600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0" xfId="0" applyFont="1"/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0" borderId="0" xfId="0" applyNumberFormat="1"/>
    <xf numFmtId="49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/>
    <xf numFmtId="2" fontId="7" fillId="0" borderId="0" xfId="0" applyNumberFormat="1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2" fontId="15" fillId="0" borderId="0" xfId="0" applyNumberFormat="1" applyFont="1"/>
    <xf numFmtId="49" fontId="9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2" fontId="14" fillId="0" borderId="0" xfId="0" applyNumberFormat="1" applyFont="1"/>
    <xf numFmtId="0" fontId="11" fillId="0" borderId="0" xfId="0" applyFont="1" applyAlignment="1">
      <alignment wrapText="1"/>
    </xf>
    <xf numFmtId="49" fontId="11" fillId="0" borderId="0" xfId="0" applyNumberFormat="1" applyFont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/>
    <xf numFmtId="2" fontId="17" fillId="0" borderId="1" xfId="0" applyNumberFormat="1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/>
    </xf>
    <xf numFmtId="4" fontId="7" fillId="0" borderId="0" xfId="0" applyNumberFormat="1" applyFont="1"/>
    <xf numFmtId="4" fontId="15" fillId="0" borderId="0" xfId="0" applyNumberFormat="1" applyFont="1"/>
    <xf numFmtId="4" fontId="10" fillId="0" borderId="1" xfId="0" applyNumberFormat="1" applyFont="1" applyBorder="1" applyAlignment="1">
      <alignment horizontal="center" vertical="center" wrapText="1"/>
    </xf>
    <xf numFmtId="0" fontId="15" fillId="3" borderId="0" xfId="0" applyFont="1" applyFill="1"/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/>
    </xf>
    <xf numFmtId="14" fontId="17" fillId="3" borderId="1" xfId="0" applyNumberFormat="1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9" fillId="3" borderId="0" xfId="0" applyFont="1" applyFill="1"/>
    <xf numFmtId="0" fontId="19" fillId="0" borderId="0" xfId="0" applyFont="1"/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vertical="top" wrapText="1"/>
    </xf>
    <xf numFmtId="0" fontId="20" fillId="0" borderId="0" xfId="0" applyFont="1"/>
    <xf numFmtId="49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2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0093"/>
      <color rgb="FFBF41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2"/>
  <sheetViews>
    <sheetView workbookViewId="0">
      <selection activeCell="J6" sqref="J6"/>
    </sheetView>
  </sheetViews>
  <sheetFormatPr defaultRowHeight="15" x14ac:dyDescent="0.25"/>
  <cols>
    <col min="3" max="3" width="40.42578125" customWidth="1"/>
    <col min="4" max="4" width="20.5703125" customWidth="1"/>
    <col min="5" max="5" width="15" customWidth="1"/>
    <col min="6" max="6" width="11.85546875" customWidth="1"/>
    <col min="7" max="7" width="12.42578125" customWidth="1"/>
    <col min="10" max="10" width="11.7109375" customWidth="1"/>
    <col min="11" max="11" width="42.140625" customWidth="1"/>
  </cols>
  <sheetData>
    <row r="1" spans="2:11" ht="22.5" customHeight="1" x14ac:dyDescent="0.25">
      <c r="J1" s="121" t="s">
        <v>56</v>
      </c>
      <c r="K1" s="122"/>
    </row>
    <row r="2" spans="2:11" ht="90.75" customHeight="1" x14ac:dyDescent="0.25">
      <c r="J2" s="122"/>
      <c r="K2" s="122"/>
    </row>
    <row r="3" spans="2:11" ht="69" customHeight="1" x14ac:dyDescent="0.25">
      <c r="B3" s="119" t="s">
        <v>63</v>
      </c>
      <c r="C3" s="120"/>
      <c r="D3" s="120"/>
      <c r="E3" s="120"/>
      <c r="F3" s="120"/>
      <c r="G3" s="120"/>
      <c r="H3" s="120"/>
      <c r="I3" s="120"/>
      <c r="J3" s="120"/>
      <c r="K3" s="120"/>
    </row>
    <row r="4" spans="2:11" ht="6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22</v>
      </c>
      <c r="J4" s="2" t="s">
        <v>7</v>
      </c>
      <c r="K4" s="2" t="s">
        <v>8</v>
      </c>
    </row>
    <row r="5" spans="2:11" ht="26.25" customHeight="1" x14ac:dyDescent="0.25">
      <c r="B5" s="2" t="s">
        <v>9</v>
      </c>
      <c r="C5" s="123" t="s">
        <v>88</v>
      </c>
      <c r="D5" s="124"/>
      <c r="E5" s="124"/>
      <c r="F5" s="124"/>
      <c r="G5" s="124"/>
      <c r="H5" s="124"/>
      <c r="I5" s="124"/>
      <c r="J5" s="124"/>
      <c r="K5" s="125"/>
    </row>
    <row r="6" spans="2:11" ht="122.25" customHeight="1" x14ac:dyDescent="0.25">
      <c r="B6" s="2" t="s">
        <v>65</v>
      </c>
      <c r="C6" s="126" t="s">
        <v>75</v>
      </c>
      <c r="D6" s="127"/>
      <c r="E6" s="4" t="s">
        <v>61</v>
      </c>
      <c r="F6" s="19">
        <v>15</v>
      </c>
      <c r="G6" s="116">
        <v>15</v>
      </c>
      <c r="H6" s="19">
        <v>0</v>
      </c>
      <c r="I6" s="19">
        <v>0</v>
      </c>
      <c r="J6" s="116">
        <f>G6+F6</f>
        <v>30</v>
      </c>
      <c r="K6" s="2" t="s">
        <v>23</v>
      </c>
    </row>
    <row r="7" spans="2:11" ht="110.25" x14ac:dyDescent="0.25">
      <c r="B7" s="18" t="s">
        <v>39</v>
      </c>
      <c r="C7" s="1" t="s">
        <v>42</v>
      </c>
      <c r="D7" s="8" t="s">
        <v>46</v>
      </c>
      <c r="E7" s="4" t="s">
        <v>45</v>
      </c>
      <c r="F7" s="27">
        <f>план!I14</f>
        <v>17534.649999999998</v>
      </c>
      <c r="G7" s="27">
        <f t="shared" ref="G7:J8" si="0">F7</f>
        <v>17534.649999999998</v>
      </c>
      <c r="H7" s="27">
        <f t="shared" si="0"/>
        <v>17534.649999999998</v>
      </c>
      <c r="I7" s="27">
        <f t="shared" si="0"/>
        <v>17534.649999999998</v>
      </c>
      <c r="J7" s="27">
        <f t="shared" si="0"/>
        <v>17534.649999999998</v>
      </c>
      <c r="K7" s="2" t="s">
        <v>62</v>
      </c>
    </row>
    <row r="8" spans="2:11" ht="110.25" x14ac:dyDescent="0.25">
      <c r="B8" s="18" t="s">
        <v>40</v>
      </c>
      <c r="C8" s="1" t="s">
        <v>44</v>
      </c>
      <c r="D8" s="8" t="s">
        <v>57</v>
      </c>
      <c r="E8" s="4" t="s">
        <v>45</v>
      </c>
      <c r="F8" s="27">
        <v>4027.3</v>
      </c>
      <c r="G8" s="27">
        <v>6392.8</v>
      </c>
      <c r="H8" s="27">
        <v>4027.3</v>
      </c>
      <c r="I8" s="27">
        <f t="shared" si="0"/>
        <v>4027.3</v>
      </c>
      <c r="J8" s="27">
        <v>4027.3</v>
      </c>
      <c r="K8" s="2" t="s">
        <v>23</v>
      </c>
    </row>
    <row r="12" spans="2:11" x14ac:dyDescent="0.25">
      <c r="G12" s="25"/>
    </row>
  </sheetData>
  <mergeCells count="4">
    <mergeCell ref="B3:K3"/>
    <mergeCell ref="J1:K2"/>
    <mergeCell ref="C5:K5"/>
    <mergeCell ref="C6:D6"/>
  </mergeCells>
  <phoneticPr fontId="3" type="noConversion"/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8"/>
  <sheetViews>
    <sheetView workbookViewId="0">
      <selection activeCell="B3" sqref="B3:G3"/>
    </sheetView>
  </sheetViews>
  <sheetFormatPr defaultRowHeight="15.75" x14ac:dyDescent="0.25"/>
  <cols>
    <col min="2" max="2" width="19.85546875" style="15" customWidth="1"/>
    <col min="3" max="3" width="39.42578125" style="15" customWidth="1"/>
    <col min="4" max="4" width="23.28515625" style="15" customWidth="1"/>
    <col min="5" max="5" width="17.7109375" style="15" customWidth="1"/>
    <col min="6" max="6" width="18.42578125" style="15" customWidth="1"/>
    <col min="7" max="7" width="20.5703125" style="15" customWidth="1"/>
  </cols>
  <sheetData>
    <row r="1" spans="2:9" ht="126" customHeight="1" x14ac:dyDescent="0.25">
      <c r="B1" s="9"/>
      <c r="C1" s="9"/>
      <c r="D1" s="9"/>
      <c r="E1" s="9"/>
      <c r="F1" s="138" t="s">
        <v>134</v>
      </c>
      <c r="G1" s="138"/>
    </row>
    <row r="2" spans="2:9" ht="27.75" customHeight="1" x14ac:dyDescent="0.25">
      <c r="B2" s="9"/>
      <c r="C2" s="9"/>
      <c r="D2" s="9"/>
      <c r="E2" s="9"/>
      <c r="F2" s="9"/>
      <c r="G2" s="9"/>
    </row>
    <row r="3" spans="2:9" ht="33" customHeight="1" x14ac:dyDescent="0.25">
      <c r="B3" s="139" t="s">
        <v>64</v>
      </c>
      <c r="C3" s="140"/>
      <c r="D3" s="140"/>
      <c r="E3" s="140"/>
      <c r="F3" s="140"/>
      <c r="G3" s="140"/>
    </row>
    <row r="4" spans="2:9" ht="31.5" customHeight="1" x14ac:dyDescent="0.25">
      <c r="B4" s="136" t="s">
        <v>10</v>
      </c>
      <c r="C4" s="136" t="s">
        <v>11</v>
      </c>
      <c r="D4" s="136" t="s">
        <v>12</v>
      </c>
      <c r="E4" s="136" t="s">
        <v>13</v>
      </c>
      <c r="F4" s="136"/>
      <c r="G4" s="136"/>
    </row>
    <row r="5" spans="2:9" x14ac:dyDescent="0.25">
      <c r="B5" s="136"/>
      <c r="C5" s="136"/>
      <c r="D5" s="136"/>
      <c r="E5" s="10" t="s">
        <v>14</v>
      </c>
      <c r="F5" s="10" t="s">
        <v>15</v>
      </c>
      <c r="G5" s="10" t="s">
        <v>59</v>
      </c>
    </row>
    <row r="6" spans="2:9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</row>
    <row r="7" spans="2:9" x14ac:dyDescent="0.25">
      <c r="B7" s="137" t="s">
        <v>16</v>
      </c>
      <c r="C7" s="137"/>
      <c r="D7" s="11" t="s">
        <v>17</v>
      </c>
      <c r="E7" s="12">
        <f>E8+E9+E10</f>
        <v>31999.35</v>
      </c>
      <c r="F7" s="12">
        <f t="shared" ref="E7:G8" si="0">F11+F15</f>
        <v>2337.73</v>
      </c>
      <c r="G7" s="12">
        <f t="shared" si="0"/>
        <v>2337.73</v>
      </c>
      <c r="I7" s="3"/>
    </row>
    <row r="8" spans="2:9" x14ac:dyDescent="0.25">
      <c r="B8" s="137"/>
      <c r="C8" s="137"/>
      <c r="D8" s="11" t="s">
        <v>18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pans="2:9" x14ac:dyDescent="0.25">
      <c r="B9" s="137"/>
      <c r="C9" s="137"/>
      <c r="D9" s="11" t="s">
        <v>19</v>
      </c>
      <c r="E9" s="12">
        <f>план!U13</f>
        <v>31999.35</v>
      </c>
      <c r="F9" s="12">
        <f t="shared" ref="F9:G9" si="1">F13+F17</f>
        <v>2337.73</v>
      </c>
      <c r="G9" s="12">
        <f t="shared" si="1"/>
        <v>2337.73</v>
      </c>
    </row>
    <row r="10" spans="2:9" x14ac:dyDescent="0.25">
      <c r="B10" s="137"/>
      <c r="C10" s="137"/>
      <c r="D10" s="11" t="s">
        <v>20</v>
      </c>
      <c r="E10" s="12">
        <f>E14+E18</f>
        <v>0</v>
      </c>
      <c r="F10" s="12">
        <f t="shared" ref="F10:G10" si="2">F14+F18</f>
        <v>0</v>
      </c>
      <c r="G10" s="12">
        <f t="shared" si="2"/>
        <v>0</v>
      </c>
    </row>
    <row r="11" spans="2:9" x14ac:dyDescent="0.25">
      <c r="B11" s="135" t="s">
        <v>39</v>
      </c>
      <c r="C11" s="136" t="str">
        <f>'приложение 1'!C7</f>
        <v>Реализация полномочий собственника в отношении жилых помещений</v>
      </c>
      <c r="D11" s="11" t="s">
        <v>17</v>
      </c>
      <c r="E11" s="14">
        <f>E12+E13+E14</f>
        <v>24742.39</v>
      </c>
      <c r="F11" s="14">
        <f t="shared" ref="F11" si="3">SUM(F12:F14)</f>
        <v>1901.52</v>
      </c>
      <c r="G11" s="14">
        <f>SUM(G12:G14)</f>
        <v>1901.52</v>
      </c>
    </row>
    <row r="12" spans="2:9" x14ac:dyDescent="0.25">
      <c r="B12" s="135"/>
      <c r="C12" s="136"/>
      <c r="D12" s="11" t="s">
        <v>18</v>
      </c>
      <c r="E12" s="14">
        <v>0</v>
      </c>
      <c r="F12" s="14">
        <v>0</v>
      </c>
      <c r="G12" s="14">
        <v>0</v>
      </c>
    </row>
    <row r="13" spans="2:9" x14ac:dyDescent="0.25">
      <c r="B13" s="135"/>
      <c r="C13" s="136"/>
      <c r="D13" s="11" t="s">
        <v>19</v>
      </c>
      <c r="E13" s="14">
        <f>план!U14</f>
        <v>24742.39</v>
      </c>
      <c r="F13" s="14">
        <f>план!V14</f>
        <v>1901.52</v>
      </c>
      <c r="G13" s="14">
        <f>план!W14</f>
        <v>1901.52</v>
      </c>
    </row>
    <row r="14" spans="2:9" x14ac:dyDescent="0.25">
      <c r="B14" s="135"/>
      <c r="C14" s="136"/>
      <c r="D14" s="11" t="s">
        <v>20</v>
      </c>
      <c r="E14" s="14">
        <v>0</v>
      </c>
      <c r="F14" s="14">
        <v>0</v>
      </c>
      <c r="G14" s="14">
        <v>0</v>
      </c>
    </row>
    <row r="15" spans="2:9" x14ac:dyDescent="0.25">
      <c r="B15" s="135" t="s">
        <v>40</v>
      </c>
      <c r="C15" s="136" t="str">
        <f>'приложение 1'!C8</f>
        <v>Реализация полномочий собственника в отношении нежилых помещений и иных объектов</v>
      </c>
      <c r="D15" s="11" t="s">
        <v>17</v>
      </c>
      <c r="E15" s="13">
        <f>SUM(E16:E18)</f>
        <v>7256.9600000000009</v>
      </c>
      <c r="F15" s="13">
        <f t="shared" ref="F15:G15" si="4">SUM(F16:F18)</f>
        <v>436.21000000000004</v>
      </c>
      <c r="G15" s="13">
        <f t="shared" si="4"/>
        <v>436.21000000000004</v>
      </c>
    </row>
    <row r="16" spans="2:9" x14ac:dyDescent="0.25">
      <c r="B16" s="135"/>
      <c r="C16" s="136"/>
      <c r="D16" s="11" t="s">
        <v>18</v>
      </c>
      <c r="E16" s="13">
        <v>0</v>
      </c>
      <c r="F16" s="13">
        <v>0</v>
      </c>
      <c r="G16" s="13">
        <v>0</v>
      </c>
    </row>
    <row r="17" spans="2:8" x14ac:dyDescent="0.25">
      <c r="B17" s="135"/>
      <c r="C17" s="136"/>
      <c r="D17" s="11" t="s">
        <v>19</v>
      </c>
      <c r="E17" s="13">
        <f>E29+E37</f>
        <v>7256.9600000000009</v>
      </c>
      <c r="F17" s="13">
        <f>план!V33</f>
        <v>436.21000000000004</v>
      </c>
      <c r="G17" s="13">
        <f>план!W33</f>
        <v>436.21000000000004</v>
      </c>
    </row>
    <row r="18" spans="2:8" x14ac:dyDescent="0.25">
      <c r="B18" s="135"/>
      <c r="C18" s="136"/>
      <c r="D18" s="11" t="s">
        <v>20</v>
      </c>
      <c r="E18" s="13">
        <v>0</v>
      </c>
      <c r="F18" s="13">
        <v>0</v>
      </c>
      <c r="G18" s="13">
        <v>0</v>
      </c>
    </row>
    <row r="19" spans="2:8" x14ac:dyDescent="0.25">
      <c r="B19" s="137" t="s">
        <v>21</v>
      </c>
      <c r="C19" s="137"/>
      <c r="D19" s="11" t="s">
        <v>17</v>
      </c>
      <c r="E19" s="12">
        <f>E20+E21+E22</f>
        <v>31274</v>
      </c>
      <c r="F19" s="12">
        <f t="shared" ref="E19:G20" si="5">F23+F27</f>
        <v>2337.73</v>
      </c>
      <c r="G19" s="12">
        <f t="shared" si="5"/>
        <v>2337.73</v>
      </c>
    </row>
    <row r="20" spans="2:8" x14ac:dyDescent="0.25">
      <c r="B20" s="137"/>
      <c r="C20" s="137"/>
      <c r="D20" s="11" t="s">
        <v>18</v>
      </c>
      <c r="E20" s="12">
        <f t="shared" si="5"/>
        <v>0</v>
      </c>
      <c r="F20" s="14">
        <v>0</v>
      </c>
      <c r="G20" s="14">
        <v>0</v>
      </c>
    </row>
    <row r="21" spans="2:8" x14ac:dyDescent="0.25">
      <c r="B21" s="137"/>
      <c r="C21" s="137"/>
      <c r="D21" s="11" t="s">
        <v>19</v>
      </c>
      <c r="E21" s="12">
        <f>E25+E29</f>
        <v>31274</v>
      </c>
      <c r="F21" s="12">
        <f t="shared" ref="F21:G21" si="6">F25+F29</f>
        <v>2337.73</v>
      </c>
      <c r="G21" s="12">
        <f t="shared" si="6"/>
        <v>2337.73</v>
      </c>
      <c r="H21" s="3"/>
    </row>
    <row r="22" spans="2:8" x14ac:dyDescent="0.25">
      <c r="B22" s="137"/>
      <c r="C22" s="137"/>
      <c r="D22" s="11" t="s">
        <v>20</v>
      </c>
      <c r="E22" s="14">
        <v>0</v>
      </c>
      <c r="F22" s="14">
        <v>0</v>
      </c>
      <c r="G22" s="14">
        <v>0</v>
      </c>
    </row>
    <row r="23" spans="2:8" x14ac:dyDescent="0.25">
      <c r="B23" s="135" t="s">
        <v>39</v>
      </c>
      <c r="C23" s="136" t="str">
        <f>C11</f>
        <v>Реализация полномочий собственника в отношении жилых помещений</v>
      </c>
      <c r="D23" s="11" t="s">
        <v>17</v>
      </c>
      <c r="E23" s="14">
        <f>E24+E25</f>
        <v>24742.39</v>
      </c>
      <c r="F23" s="14">
        <f t="shared" ref="F23:G23" si="7">SUM(F24:F26)</f>
        <v>1901.52</v>
      </c>
      <c r="G23" s="14">
        <f t="shared" si="7"/>
        <v>1901.52</v>
      </c>
    </row>
    <row r="24" spans="2:8" x14ac:dyDescent="0.25">
      <c r="B24" s="135"/>
      <c r="C24" s="136"/>
      <c r="D24" s="11" t="s">
        <v>18</v>
      </c>
      <c r="E24" s="14">
        <v>0</v>
      </c>
      <c r="F24" s="14">
        <v>0</v>
      </c>
      <c r="G24" s="14">
        <v>0</v>
      </c>
    </row>
    <row r="25" spans="2:8" x14ac:dyDescent="0.25">
      <c r="B25" s="135"/>
      <c r="C25" s="136"/>
      <c r="D25" s="11" t="s">
        <v>19</v>
      </c>
      <c r="E25" s="14">
        <v>24742.39</v>
      </c>
      <c r="F25" s="14">
        <f>план!V14</f>
        <v>1901.52</v>
      </c>
      <c r="G25" s="14">
        <f>план!W14</f>
        <v>1901.52</v>
      </c>
    </row>
    <row r="26" spans="2:8" x14ac:dyDescent="0.25">
      <c r="B26" s="135"/>
      <c r="C26" s="136"/>
      <c r="D26" s="11" t="s">
        <v>20</v>
      </c>
      <c r="E26" s="14">
        <v>0</v>
      </c>
      <c r="F26" s="14">
        <v>0</v>
      </c>
      <c r="G26" s="14">
        <v>0</v>
      </c>
    </row>
    <row r="27" spans="2:8" x14ac:dyDescent="0.25">
      <c r="B27" s="135" t="s">
        <v>40</v>
      </c>
      <c r="C27" s="136" t="str">
        <f>C15</f>
        <v>Реализация полномочий собственника в отношении нежилых помещений и иных объектов</v>
      </c>
      <c r="D27" s="11" t="s">
        <v>17</v>
      </c>
      <c r="E27" s="13">
        <f>SUM(E28:E30)</f>
        <v>6531.6100000000006</v>
      </c>
      <c r="F27" s="13">
        <f t="shared" ref="F27:G27" si="8">SUM(F28:F30)</f>
        <v>436.21000000000004</v>
      </c>
      <c r="G27" s="13">
        <f t="shared" si="8"/>
        <v>436.21000000000004</v>
      </c>
    </row>
    <row r="28" spans="2:8" x14ac:dyDescent="0.25">
      <c r="B28" s="135"/>
      <c r="C28" s="136"/>
      <c r="D28" s="11" t="s">
        <v>18</v>
      </c>
      <c r="E28" s="13">
        <v>0</v>
      </c>
      <c r="F28" s="13">
        <v>0</v>
      </c>
      <c r="G28" s="13">
        <v>0</v>
      </c>
    </row>
    <row r="29" spans="2:8" x14ac:dyDescent="0.25">
      <c r="B29" s="135"/>
      <c r="C29" s="136"/>
      <c r="D29" s="11" t="s">
        <v>19</v>
      </c>
      <c r="E29" s="13">
        <f>план!U35+план!U36+план!U37+план!U47+план!U46+план!U45</f>
        <v>6531.6100000000006</v>
      </c>
      <c r="F29" s="13">
        <f>план!V33</f>
        <v>436.21000000000004</v>
      </c>
      <c r="G29" s="13">
        <f>план!W33</f>
        <v>436.21000000000004</v>
      </c>
    </row>
    <row r="30" spans="2:8" x14ac:dyDescent="0.25">
      <c r="B30" s="135"/>
      <c r="C30" s="136"/>
      <c r="D30" s="11" t="s">
        <v>20</v>
      </c>
      <c r="E30" s="13">
        <v>0</v>
      </c>
      <c r="F30" s="13">
        <v>0</v>
      </c>
      <c r="G30" s="13">
        <v>0</v>
      </c>
    </row>
    <row r="31" spans="2:8" x14ac:dyDescent="0.25">
      <c r="B31" s="128" t="s">
        <v>131</v>
      </c>
      <c r="C31" s="128"/>
      <c r="D31" s="38" t="s">
        <v>17</v>
      </c>
      <c r="E31" s="39">
        <f t="shared" ref="E31:G33" si="9">E35+E39+E43</f>
        <v>725.35</v>
      </c>
      <c r="F31" s="39">
        <f t="shared" si="9"/>
        <v>0</v>
      </c>
      <c r="G31" s="39">
        <f t="shared" si="9"/>
        <v>0</v>
      </c>
    </row>
    <row r="32" spans="2:8" x14ac:dyDescent="0.25">
      <c r="B32" s="128"/>
      <c r="C32" s="128"/>
      <c r="D32" s="38" t="s">
        <v>18</v>
      </c>
      <c r="E32" s="39">
        <f t="shared" si="9"/>
        <v>0</v>
      </c>
      <c r="F32" s="39">
        <f t="shared" si="9"/>
        <v>0</v>
      </c>
      <c r="G32" s="39">
        <f t="shared" si="9"/>
        <v>0</v>
      </c>
    </row>
    <row r="33" spans="2:7" x14ac:dyDescent="0.25">
      <c r="B33" s="128"/>
      <c r="C33" s="128"/>
      <c r="D33" s="38" t="s">
        <v>19</v>
      </c>
      <c r="E33" s="39">
        <f>E37+E41+E45</f>
        <v>725.35</v>
      </c>
      <c r="F33" s="39">
        <f t="shared" si="9"/>
        <v>0</v>
      </c>
      <c r="G33" s="39">
        <f t="shared" si="9"/>
        <v>0</v>
      </c>
    </row>
    <row r="34" spans="2:7" x14ac:dyDescent="0.25">
      <c r="B34" s="128"/>
      <c r="C34" s="128"/>
      <c r="D34" s="38" t="s">
        <v>20</v>
      </c>
      <c r="E34" s="39">
        <v>0</v>
      </c>
      <c r="F34" s="39">
        <v>0</v>
      </c>
      <c r="G34" s="39">
        <v>0</v>
      </c>
    </row>
    <row r="35" spans="2:7" ht="18" customHeight="1" x14ac:dyDescent="0.25">
      <c r="B35" s="129" t="s">
        <v>40</v>
      </c>
      <c r="C35" s="132" t="str">
        <f>C27</f>
        <v>Реализация полномочий собственника в отношении нежилых помещений и иных объектов</v>
      </c>
      <c r="D35" s="38" t="s">
        <v>17</v>
      </c>
      <c r="E35" s="39">
        <f>E37</f>
        <v>725.35</v>
      </c>
      <c r="F35" s="39">
        <v>0</v>
      </c>
      <c r="G35" s="39">
        <v>0</v>
      </c>
    </row>
    <row r="36" spans="2:7" ht="16.5" customHeight="1" x14ac:dyDescent="0.25">
      <c r="B36" s="130"/>
      <c r="C36" s="133"/>
      <c r="D36" s="38" t="s">
        <v>18</v>
      </c>
      <c r="E36" s="39">
        <v>0</v>
      </c>
      <c r="F36" s="39">
        <v>0</v>
      </c>
      <c r="G36" s="39">
        <v>0</v>
      </c>
    </row>
    <row r="37" spans="2:7" ht="18.75" customHeight="1" x14ac:dyDescent="0.25">
      <c r="B37" s="130"/>
      <c r="C37" s="133"/>
      <c r="D37" s="38" t="s">
        <v>19</v>
      </c>
      <c r="E37" s="39">
        <f>план!U40+план!U41+план!U42+план!U43</f>
        <v>725.35</v>
      </c>
      <c r="F37" s="39">
        <v>0</v>
      </c>
      <c r="G37" s="39">
        <v>0</v>
      </c>
    </row>
    <row r="38" spans="2:7" ht="18" customHeight="1" x14ac:dyDescent="0.25">
      <c r="B38" s="131"/>
      <c r="C38" s="134"/>
      <c r="D38" s="38" t="s">
        <v>20</v>
      </c>
      <c r="E38" s="39">
        <v>0</v>
      </c>
      <c r="F38" s="39">
        <v>0</v>
      </c>
      <c r="G38" s="39">
        <v>0</v>
      </c>
    </row>
  </sheetData>
  <mergeCells count="19">
    <mergeCell ref="B19:C22"/>
    <mergeCell ref="E4:G4"/>
    <mergeCell ref="F1:G1"/>
    <mergeCell ref="B3:G3"/>
    <mergeCell ref="B15:B18"/>
    <mergeCell ref="C15:C18"/>
    <mergeCell ref="B11:B14"/>
    <mergeCell ref="D4:D5"/>
    <mergeCell ref="B7:C10"/>
    <mergeCell ref="B4:B5"/>
    <mergeCell ref="C4:C5"/>
    <mergeCell ref="C11:C14"/>
    <mergeCell ref="B31:C34"/>
    <mergeCell ref="B35:B38"/>
    <mergeCell ref="C35:C38"/>
    <mergeCell ref="B23:B26"/>
    <mergeCell ref="C23:C26"/>
    <mergeCell ref="B27:B30"/>
    <mergeCell ref="C27:C30"/>
  </mergeCells>
  <phoneticPr fontId="3" type="noConversion"/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60093"/>
    <pageSetUpPr fitToPage="1"/>
  </sheetPr>
  <dimension ref="A2:AA128"/>
  <sheetViews>
    <sheetView showGridLines="0" tabSelected="1" topLeftCell="A31" zoomScale="70" zoomScaleNormal="70" workbookViewId="0">
      <selection activeCell="U14" sqref="U14"/>
    </sheetView>
  </sheetViews>
  <sheetFormatPr defaultRowHeight="15" outlineLevelCol="1" x14ac:dyDescent="0.25"/>
  <cols>
    <col min="1" max="1" width="9.140625" style="58" customWidth="1" outlineLevel="1"/>
    <col min="2" max="2" width="14.28515625" style="55" customWidth="1" outlineLevel="1"/>
    <col min="3" max="3" width="17" style="55" customWidth="1"/>
    <col min="4" max="4" width="11.5703125" style="69" customWidth="1"/>
    <col min="5" max="5" width="30" style="55" customWidth="1"/>
    <col min="6" max="6" width="53.7109375" style="55" customWidth="1"/>
    <col min="7" max="7" width="34.85546875" style="55" customWidth="1" outlineLevel="1"/>
    <col min="8" max="8" width="9.140625" style="55" customWidth="1" outlineLevel="1"/>
    <col min="9" max="9" width="12.85546875" style="56" customWidth="1" outlineLevel="1"/>
    <col min="10" max="10" width="18.7109375" style="57" customWidth="1" outlineLevel="1"/>
    <col min="11" max="11" width="11.28515625" style="55" customWidth="1" outlineLevel="1"/>
    <col min="12" max="12" width="15.28515625" style="55" customWidth="1" outlineLevel="1"/>
    <col min="13" max="13" width="2" style="55" customWidth="1"/>
    <col min="14" max="14" width="18.140625" style="55" hidden="1" customWidth="1" outlineLevel="1"/>
    <col min="15" max="15" width="11.42578125" style="55" hidden="1" customWidth="1" outlineLevel="1"/>
    <col min="16" max="16" width="10.42578125" style="55" hidden="1" customWidth="1" outlineLevel="1"/>
    <col min="17" max="17" width="11.85546875" style="55" hidden="1" customWidth="1" outlineLevel="1"/>
    <col min="18" max="19" width="13.28515625" style="55" hidden="1" customWidth="1" outlineLevel="1"/>
    <col min="20" max="20" width="8" style="55" hidden="1" customWidth="1" outlineLevel="1"/>
    <col min="21" max="21" width="18.140625" style="55" customWidth="1" collapsed="1"/>
    <col min="22" max="22" width="12.7109375" style="55" customWidth="1"/>
    <col min="23" max="23" width="16.42578125" style="55" customWidth="1"/>
    <col min="24" max="25" width="9.140625" style="58"/>
    <col min="26" max="26" width="20" style="58" customWidth="1"/>
    <col min="27" max="16384" width="9.140625" style="58"/>
  </cols>
  <sheetData>
    <row r="2" spans="2:27" ht="106.5" customHeight="1" x14ac:dyDescent="0.25">
      <c r="L2" s="143" t="s">
        <v>136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</row>
    <row r="3" spans="2:27" ht="15.75" x14ac:dyDescent="0.25">
      <c r="G3" s="5"/>
    </row>
    <row r="4" spans="2:27" ht="15.75" x14ac:dyDescent="0.25">
      <c r="G4" s="6" t="s">
        <v>38</v>
      </c>
    </row>
    <row r="5" spans="2:27" ht="15.75" x14ac:dyDescent="0.25">
      <c r="G5" s="6" t="s">
        <v>93</v>
      </c>
      <c r="V5" s="144"/>
      <c r="W5" s="144"/>
    </row>
    <row r="6" spans="2:27" ht="15.75" x14ac:dyDescent="0.25">
      <c r="G6" s="6" t="s">
        <v>66</v>
      </c>
    </row>
    <row r="8" spans="2:27" ht="39.75" customHeight="1" x14ac:dyDescent="0.25">
      <c r="C8" s="141" t="s">
        <v>24</v>
      </c>
      <c r="D8" s="142" t="s">
        <v>25</v>
      </c>
      <c r="E8" s="141" t="s">
        <v>26</v>
      </c>
      <c r="F8" s="141" t="s">
        <v>27</v>
      </c>
      <c r="G8" s="141" t="s">
        <v>28</v>
      </c>
      <c r="H8" s="141"/>
      <c r="I8" s="141"/>
      <c r="J8" s="141"/>
      <c r="K8" s="141"/>
      <c r="L8" s="141"/>
      <c r="M8" s="87"/>
      <c r="N8" s="141" t="s">
        <v>29</v>
      </c>
      <c r="O8" s="141"/>
      <c r="P8" s="141"/>
      <c r="Q8" s="141"/>
      <c r="R8" s="141"/>
      <c r="S8" s="141"/>
      <c r="T8" s="141"/>
      <c r="U8" s="141"/>
      <c r="V8" s="141"/>
      <c r="W8" s="141"/>
    </row>
    <row r="9" spans="2:27" ht="15" customHeight="1" x14ac:dyDescent="0.25">
      <c r="C9" s="141"/>
      <c r="D9" s="142"/>
      <c r="E9" s="141"/>
      <c r="F9" s="141"/>
      <c r="G9" s="141" t="s">
        <v>30</v>
      </c>
      <c r="H9" s="141" t="s">
        <v>31</v>
      </c>
      <c r="I9" s="141" t="s">
        <v>32</v>
      </c>
      <c r="J9" s="141"/>
      <c r="K9" s="141"/>
      <c r="L9" s="141"/>
      <c r="M9" s="88"/>
      <c r="N9" s="141">
        <v>2024</v>
      </c>
      <c r="O9" s="145"/>
      <c r="P9" s="145" t="s">
        <v>114</v>
      </c>
      <c r="Q9" s="145" t="s">
        <v>127</v>
      </c>
      <c r="R9" s="145" t="s">
        <v>128</v>
      </c>
      <c r="S9" s="145"/>
      <c r="T9" s="145"/>
      <c r="U9" s="141">
        <v>2024</v>
      </c>
      <c r="V9" s="141">
        <v>2025</v>
      </c>
      <c r="W9" s="141">
        <v>2026</v>
      </c>
    </row>
    <row r="10" spans="2:27" ht="14.25" customHeight="1" x14ac:dyDescent="0.25">
      <c r="C10" s="141"/>
      <c r="D10" s="142"/>
      <c r="E10" s="141"/>
      <c r="F10" s="141"/>
      <c r="G10" s="141"/>
      <c r="H10" s="141"/>
      <c r="I10" s="141" t="s">
        <v>33</v>
      </c>
      <c r="J10" s="141"/>
      <c r="K10" s="141">
        <v>2025</v>
      </c>
      <c r="L10" s="141">
        <v>2026</v>
      </c>
      <c r="M10" s="88"/>
      <c r="N10" s="141"/>
      <c r="O10" s="146"/>
      <c r="P10" s="146"/>
      <c r="Q10" s="146"/>
      <c r="R10" s="148"/>
      <c r="S10" s="148"/>
      <c r="T10" s="146"/>
      <c r="U10" s="141"/>
      <c r="V10" s="141"/>
      <c r="W10" s="141"/>
    </row>
    <row r="11" spans="2:27" ht="29.25" customHeight="1" x14ac:dyDescent="0.25">
      <c r="C11" s="141"/>
      <c r="D11" s="142"/>
      <c r="E11" s="141"/>
      <c r="F11" s="141"/>
      <c r="G11" s="141"/>
      <c r="H11" s="141"/>
      <c r="I11" s="7">
        <v>2024</v>
      </c>
      <c r="J11" s="7" t="s">
        <v>34</v>
      </c>
      <c r="K11" s="141"/>
      <c r="L11" s="141"/>
      <c r="M11" s="89"/>
      <c r="N11" s="141"/>
      <c r="O11" s="147"/>
      <c r="P11" s="147"/>
      <c r="Q11" s="147"/>
      <c r="R11" s="149"/>
      <c r="S11" s="149"/>
      <c r="T11" s="147"/>
      <c r="U11" s="141"/>
      <c r="V11" s="141"/>
      <c r="W11" s="141"/>
    </row>
    <row r="12" spans="2:27" x14ac:dyDescent="0.25">
      <c r="C12" s="7">
        <v>1</v>
      </c>
      <c r="D12" s="52">
        <v>2</v>
      </c>
      <c r="E12" s="7">
        <v>3</v>
      </c>
      <c r="F12" s="7">
        <v>4</v>
      </c>
      <c r="G12" s="7">
        <v>5</v>
      </c>
      <c r="H12" s="7">
        <v>6</v>
      </c>
      <c r="I12" s="7">
        <v>7</v>
      </c>
      <c r="J12" s="7">
        <v>8</v>
      </c>
      <c r="K12" s="7">
        <v>9</v>
      </c>
      <c r="L12" s="7">
        <v>10</v>
      </c>
      <c r="M12" s="7"/>
      <c r="N12" s="7">
        <v>11</v>
      </c>
      <c r="O12" s="7"/>
      <c r="P12" s="7"/>
      <c r="Q12" s="7"/>
      <c r="R12" s="7"/>
      <c r="S12" s="7"/>
      <c r="T12" s="7"/>
      <c r="U12" s="7">
        <v>11</v>
      </c>
      <c r="V12" s="7">
        <v>12</v>
      </c>
      <c r="W12" s="7">
        <v>13</v>
      </c>
    </row>
    <row r="13" spans="2:27" x14ac:dyDescent="0.25">
      <c r="C13" s="43" t="s">
        <v>35</v>
      </c>
      <c r="D13" s="53" t="s">
        <v>35</v>
      </c>
      <c r="E13" s="43" t="s">
        <v>35</v>
      </c>
      <c r="F13" s="44" t="s">
        <v>36</v>
      </c>
      <c r="G13" s="43" t="s">
        <v>35</v>
      </c>
      <c r="H13" s="43" t="s">
        <v>35</v>
      </c>
      <c r="I13" s="43" t="s">
        <v>35</v>
      </c>
      <c r="J13" s="43" t="s">
        <v>35</v>
      </c>
      <c r="K13" s="43" t="s">
        <v>35</v>
      </c>
      <c r="L13" s="43" t="s">
        <v>35</v>
      </c>
      <c r="M13" s="43"/>
      <c r="N13" s="45">
        <f>N14+N33</f>
        <v>18634.72</v>
      </c>
      <c r="O13" s="45">
        <f>O14+O33</f>
        <v>11989.859999999999</v>
      </c>
      <c r="P13" s="45">
        <f>P14+P33</f>
        <v>1630.54</v>
      </c>
      <c r="Q13" s="45">
        <f>Q14+Q33</f>
        <v>-284.66000000000003</v>
      </c>
      <c r="R13" s="45">
        <f>R14+R33</f>
        <v>0</v>
      </c>
      <c r="S13" s="45"/>
      <c r="T13" s="45"/>
      <c r="U13" s="45">
        <f>U14+U33</f>
        <v>31999.35</v>
      </c>
      <c r="V13" s="45">
        <f>V14+V33</f>
        <v>2337.73</v>
      </c>
      <c r="W13" s="45">
        <f>W14+W33</f>
        <v>2337.73</v>
      </c>
      <c r="X13" s="59"/>
      <c r="Y13" s="59"/>
      <c r="AA13" s="59"/>
    </row>
    <row r="14" spans="2:27" s="61" customFormat="1" ht="81.75" customHeight="1" x14ac:dyDescent="0.2">
      <c r="B14" s="60"/>
      <c r="C14" s="28" t="s">
        <v>39</v>
      </c>
      <c r="D14" s="28"/>
      <c r="E14" s="21" t="s">
        <v>35</v>
      </c>
      <c r="F14" s="20" t="str">
        <f>'приложение 1'!C7</f>
        <v>Реализация полномочий собственника в отношении жилых помещений</v>
      </c>
      <c r="G14" s="21" t="str">
        <f>'приложение 1'!D7</f>
        <v>площадь жилых помещений, находящихся в муниципальной собственности</v>
      </c>
      <c r="H14" s="21" t="s">
        <v>48</v>
      </c>
      <c r="I14" s="29">
        <f>I17+I19</f>
        <v>17534.649999999998</v>
      </c>
      <c r="J14" s="21" t="s">
        <v>35</v>
      </c>
      <c r="K14" s="29">
        <f>I14</f>
        <v>17534.649999999998</v>
      </c>
      <c r="L14" s="29">
        <f>K14</f>
        <v>17534.649999999998</v>
      </c>
      <c r="M14" s="29"/>
      <c r="N14" s="46">
        <f>N15+N22</f>
        <v>11510.49</v>
      </c>
      <c r="O14" s="46">
        <f>O15+O22</f>
        <v>11857.13</v>
      </c>
      <c r="P14" s="46">
        <f>P15+P22</f>
        <v>1630.54</v>
      </c>
      <c r="Q14" s="46">
        <f>Q15+Q22</f>
        <v>-284.66000000000003</v>
      </c>
      <c r="R14" s="46">
        <f>R15+R22</f>
        <v>0</v>
      </c>
      <c r="S14" s="46"/>
      <c r="T14" s="46"/>
      <c r="U14" s="46">
        <f>U15+U22</f>
        <v>24742.39</v>
      </c>
      <c r="V14" s="46">
        <f>V15+V22</f>
        <v>1901.52</v>
      </c>
      <c r="W14" s="46">
        <f>W15+W22</f>
        <v>1901.52</v>
      </c>
    </row>
    <row r="15" spans="2:27" s="61" customFormat="1" ht="67.5" customHeight="1" x14ac:dyDescent="0.2">
      <c r="B15" s="60"/>
      <c r="C15" s="30" t="s">
        <v>39</v>
      </c>
      <c r="D15" s="30" t="s">
        <v>104</v>
      </c>
      <c r="E15" s="23" t="s">
        <v>35</v>
      </c>
      <c r="F15" s="22" t="s">
        <v>69</v>
      </c>
      <c r="G15" s="23" t="s">
        <v>37</v>
      </c>
      <c r="H15" s="23" t="s">
        <v>37</v>
      </c>
      <c r="I15" s="23" t="s">
        <v>37</v>
      </c>
      <c r="J15" s="23" t="s">
        <v>37</v>
      </c>
      <c r="K15" s="31" t="s">
        <v>37</v>
      </c>
      <c r="L15" s="31" t="s">
        <v>37</v>
      </c>
      <c r="M15" s="31"/>
      <c r="N15" s="47">
        <f>SUM(N16:N21)</f>
        <v>1455.72</v>
      </c>
      <c r="O15" s="47">
        <f>SUM(O16:O21)</f>
        <v>0</v>
      </c>
      <c r="P15" s="47">
        <f>SUM(P16:P21)</f>
        <v>842</v>
      </c>
      <c r="Q15" s="47">
        <f>SUM(Q16:Q21)</f>
        <v>-260.61</v>
      </c>
      <c r="R15" s="47">
        <f>SUM(R16:R21)</f>
        <v>0</v>
      </c>
      <c r="S15" s="47"/>
      <c r="T15" s="47"/>
      <c r="U15" s="47">
        <f>SUM(U16:U21)</f>
        <v>2066</v>
      </c>
      <c r="V15" s="47">
        <f>SUM(V16:V19)</f>
        <v>1901.52</v>
      </c>
      <c r="W15" s="47">
        <f>SUM(W16:W19)</f>
        <v>1901.52</v>
      </c>
    </row>
    <row r="16" spans="2:27" s="62" customFormat="1" ht="71.25" customHeight="1" x14ac:dyDescent="0.25">
      <c r="B16" s="55" t="s">
        <v>76</v>
      </c>
      <c r="C16" s="26" t="s">
        <v>39</v>
      </c>
      <c r="D16" s="26" t="s">
        <v>104</v>
      </c>
      <c r="E16" s="11" t="s">
        <v>58</v>
      </c>
      <c r="F16" s="32" t="s">
        <v>67</v>
      </c>
      <c r="G16" s="10" t="s">
        <v>47</v>
      </c>
      <c r="H16" s="10" t="s">
        <v>48</v>
      </c>
      <c r="I16" s="33">
        <v>0</v>
      </c>
      <c r="J16" s="34"/>
      <c r="K16" s="33">
        <v>261.5</v>
      </c>
      <c r="L16" s="33">
        <v>261.5</v>
      </c>
      <c r="M16" s="33"/>
      <c r="N16" s="48">
        <v>0</v>
      </c>
      <c r="O16" s="48"/>
      <c r="P16" s="48"/>
      <c r="Q16" s="48"/>
      <c r="R16" s="48"/>
      <c r="S16" s="48"/>
      <c r="T16" s="48"/>
      <c r="U16" s="48">
        <f t="shared" ref="U16:U21" si="0">SUM(N16:T16)</f>
        <v>0</v>
      </c>
      <c r="V16" s="48">
        <v>450</v>
      </c>
      <c r="W16" s="48">
        <v>450</v>
      </c>
    </row>
    <row r="17" spans="2:26" s="62" customFormat="1" ht="47.25" x14ac:dyDescent="0.25">
      <c r="B17" s="55" t="s">
        <v>77</v>
      </c>
      <c r="C17" s="26" t="s">
        <v>39</v>
      </c>
      <c r="D17" s="26" t="s">
        <v>104</v>
      </c>
      <c r="E17" s="11" t="s">
        <v>58</v>
      </c>
      <c r="F17" s="32" t="s">
        <v>49</v>
      </c>
      <c r="G17" s="10" t="s">
        <v>47</v>
      </c>
      <c r="H17" s="10" t="s">
        <v>48</v>
      </c>
      <c r="I17" s="33">
        <v>241.17</v>
      </c>
      <c r="J17" s="34">
        <v>45656</v>
      </c>
      <c r="K17" s="33">
        <v>241.17</v>
      </c>
      <c r="L17" s="33">
        <v>241.17</v>
      </c>
      <c r="M17" s="33"/>
      <c r="N17" s="48">
        <v>95.04</v>
      </c>
      <c r="O17" s="48"/>
      <c r="P17" s="48"/>
      <c r="Q17" s="48"/>
      <c r="R17" s="48"/>
      <c r="S17" s="48"/>
      <c r="T17" s="48"/>
      <c r="U17" s="48">
        <f t="shared" si="0"/>
        <v>95.04</v>
      </c>
      <c r="V17" s="48">
        <v>95.04</v>
      </c>
      <c r="W17" s="48">
        <v>95.04</v>
      </c>
      <c r="Y17" s="63"/>
    </row>
    <row r="18" spans="2:26" s="62" customFormat="1" ht="50.25" customHeight="1" x14ac:dyDescent="0.25">
      <c r="B18" s="100" t="s">
        <v>77</v>
      </c>
      <c r="C18" s="113" t="s">
        <v>39</v>
      </c>
      <c r="D18" s="113" t="s">
        <v>104</v>
      </c>
      <c r="E18" s="102" t="s">
        <v>58</v>
      </c>
      <c r="F18" s="114" t="s">
        <v>108</v>
      </c>
      <c r="G18" s="115" t="s">
        <v>129</v>
      </c>
      <c r="H18" s="115" t="s">
        <v>61</v>
      </c>
      <c r="I18" s="96">
        <v>30</v>
      </c>
      <c r="J18" s="34">
        <v>45656</v>
      </c>
      <c r="K18" s="33">
        <v>0</v>
      </c>
      <c r="L18" s="33">
        <v>0</v>
      </c>
      <c r="M18" s="33"/>
      <c r="N18" s="77"/>
      <c r="O18" s="77"/>
      <c r="P18" s="77">
        <f>842</f>
        <v>842</v>
      </c>
      <c r="Q18" s="77">
        <v>-260.61</v>
      </c>
      <c r="R18" s="77"/>
      <c r="S18" s="77"/>
      <c r="T18" s="77"/>
      <c r="U18" s="48">
        <f t="shared" si="0"/>
        <v>581.39</v>
      </c>
      <c r="V18" s="48">
        <v>0</v>
      </c>
      <c r="W18" s="48">
        <v>0</v>
      </c>
      <c r="Y18" s="63"/>
    </row>
    <row r="19" spans="2:26" s="62" customFormat="1" ht="62.25" customHeight="1" x14ac:dyDescent="0.25">
      <c r="B19" s="100" t="s">
        <v>78</v>
      </c>
      <c r="C19" s="113" t="s">
        <v>39</v>
      </c>
      <c r="D19" s="113" t="s">
        <v>104</v>
      </c>
      <c r="E19" s="91" t="s">
        <v>58</v>
      </c>
      <c r="F19" s="92" t="s">
        <v>54</v>
      </c>
      <c r="G19" s="93" t="s">
        <v>55</v>
      </c>
      <c r="H19" s="17" t="s">
        <v>48</v>
      </c>
      <c r="I19" s="70">
        <v>17293.48</v>
      </c>
      <c r="J19" s="34">
        <v>45656</v>
      </c>
      <c r="K19" s="33">
        <v>17293.480000000003</v>
      </c>
      <c r="L19" s="33">
        <v>17293.480000000003</v>
      </c>
      <c r="M19" s="33"/>
      <c r="N19" s="48">
        <v>1356.48</v>
      </c>
      <c r="O19" s="48"/>
      <c r="P19" s="48"/>
      <c r="Q19" s="48"/>
      <c r="R19" s="77">
        <v>-49.61</v>
      </c>
      <c r="S19" s="77"/>
      <c r="T19" s="48"/>
      <c r="U19" s="48">
        <f t="shared" si="0"/>
        <v>1306.8700000000001</v>
      </c>
      <c r="V19" s="48">
        <v>1356.48</v>
      </c>
      <c r="W19" s="48">
        <v>1356.48</v>
      </c>
      <c r="Y19" s="63"/>
    </row>
    <row r="20" spans="2:26" s="62" customFormat="1" ht="54" customHeight="1" x14ac:dyDescent="0.25">
      <c r="B20" s="99" t="s">
        <v>101</v>
      </c>
      <c r="C20" s="90" t="s">
        <v>39</v>
      </c>
      <c r="D20" s="90" t="s">
        <v>104</v>
      </c>
      <c r="E20" s="91" t="s">
        <v>58</v>
      </c>
      <c r="F20" s="92" t="s">
        <v>100</v>
      </c>
      <c r="G20" s="93" t="s">
        <v>102</v>
      </c>
      <c r="H20" s="93" t="s">
        <v>105</v>
      </c>
      <c r="I20" s="96">
        <v>9</v>
      </c>
      <c r="J20" s="95">
        <v>45656</v>
      </c>
      <c r="K20" s="96">
        <v>0</v>
      </c>
      <c r="L20" s="96">
        <v>0</v>
      </c>
      <c r="M20" s="96"/>
      <c r="N20" s="97">
        <v>4.2</v>
      </c>
      <c r="O20" s="97"/>
      <c r="P20" s="97"/>
      <c r="Q20" s="97"/>
      <c r="R20" s="86">
        <v>49.61</v>
      </c>
      <c r="S20" s="86"/>
      <c r="T20" s="97"/>
      <c r="U20" s="98">
        <f t="shared" si="0"/>
        <v>53.81</v>
      </c>
      <c r="V20" s="97">
        <v>0</v>
      </c>
      <c r="W20" s="97">
        <v>0</v>
      </c>
      <c r="Y20" s="63"/>
    </row>
    <row r="21" spans="2:26" s="62" customFormat="1" ht="63.75" customHeight="1" x14ac:dyDescent="0.25">
      <c r="B21" s="99" t="s">
        <v>135</v>
      </c>
      <c r="C21" s="90" t="s">
        <v>39</v>
      </c>
      <c r="D21" s="90" t="s">
        <v>104</v>
      </c>
      <c r="E21" s="91" t="s">
        <v>58</v>
      </c>
      <c r="F21" s="92" t="s">
        <v>132</v>
      </c>
      <c r="G21" s="93" t="s">
        <v>133</v>
      </c>
      <c r="H21" s="93" t="s">
        <v>105</v>
      </c>
      <c r="I21" s="96">
        <v>1626</v>
      </c>
      <c r="J21" s="95">
        <v>45656</v>
      </c>
      <c r="K21" s="96"/>
      <c r="L21" s="96"/>
      <c r="M21" s="96"/>
      <c r="N21" s="97"/>
      <c r="O21" s="97"/>
      <c r="P21" s="97"/>
      <c r="Q21" s="97"/>
      <c r="R21" s="86"/>
      <c r="S21" s="86">
        <v>28.89</v>
      </c>
      <c r="T21" s="97"/>
      <c r="U21" s="98">
        <f t="shared" si="0"/>
        <v>28.89</v>
      </c>
      <c r="V21" s="97">
        <v>0</v>
      </c>
      <c r="W21" s="97">
        <v>0</v>
      </c>
      <c r="Y21" s="63"/>
    </row>
    <row r="22" spans="2:26" s="61" customFormat="1" ht="51" customHeight="1" x14ac:dyDescent="0.2">
      <c r="B22" s="60"/>
      <c r="C22" s="30" t="s">
        <v>39</v>
      </c>
      <c r="D22" s="30">
        <v>85440</v>
      </c>
      <c r="E22" s="23" t="s">
        <v>35</v>
      </c>
      <c r="F22" s="107" t="s">
        <v>130</v>
      </c>
      <c r="G22" s="23" t="s">
        <v>37</v>
      </c>
      <c r="H22" s="23" t="s">
        <v>37</v>
      </c>
      <c r="I22" s="31" t="s">
        <v>37</v>
      </c>
      <c r="J22" s="23" t="s">
        <v>37</v>
      </c>
      <c r="K22" s="31" t="s">
        <v>37</v>
      </c>
      <c r="L22" s="31" t="s">
        <v>37</v>
      </c>
      <c r="M22" s="31"/>
      <c r="N22" s="47">
        <f>SUM(N23:N26)</f>
        <v>10054.77</v>
      </c>
      <c r="O22" s="47">
        <f>SUM(O23:O32)</f>
        <v>11857.13</v>
      </c>
      <c r="P22" s="47">
        <f>SUM(P23:P32)</f>
        <v>788.54</v>
      </c>
      <c r="Q22" s="47">
        <f>SUM(Q23:Q32)</f>
        <v>-24.05</v>
      </c>
      <c r="R22" s="47"/>
      <c r="S22" s="47"/>
      <c r="T22" s="47"/>
      <c r="U22" s="47">
        <f>SUM(U23:U32)</f>
        <v>22676.39</v>
      </c>
      <c r="V22" s="47">
        <f>SUM(V23:V23)</f>
        <v>0</v>
      </c>
      <c r="W22" s="47">
        <f>SUM(W23:W23)</f>
        <v>0</v>
      </c>
    </row>
    <row r="23" spans="2:26" ht="66.75" customHeight="1" x14ac:dyDescent="0.25">
      <c r="B23" s="55" t="s">
        <v>79</v>
      </c>
      <c r="C23" s="26" t="s">
        <v>39</v>
      </c>
      <c r="D23" s="26" t="s">
        <v>91</v>
      </c>
      <c r="E23" s="11" t="s">
        <v>58</v>
      </c>
      <c r="F23" s="32" t="s">
        <v>72</v>
      </c>
      <c r="G23" s="10" t="s">
        <v>41</v>
      </c>
      <c r="H23" s="10" t="s">
        <v>61</v>
      </c>
      <c r="I23" s="41">
        <v>1</v>
      </c>
      <c r="J23" s="34">
        <v>45656</v>
      </c>
      <c r="K23" s="33">
        <v>0</v>
      </c>
      <c r="L23" s="33">
        <v>0</v>
      </c>
      <c r="M23" s="33"/>
      <c r="N23" s="48">
        <v>54.77</v>
      </c>
      <c r="O23" s="48"/>
      <c r="P23" s="48"/>
      <c r="Q23" s="48"/>
      <c r="R23" s="48"/>
      <c r="S23" s="48"/>
      <c r="T23" s="48"/>
      <c r="U23" s="117">
        <f t="shared" ref="U23:U32" si="1">SUM(N23:T23)</f>
        <v>54.77</v>
      </c>
      <c r="V23" s="48">
        <v>0</v>
      </c>
      <c r="W23" s="48">
        <v>0</v>
      </c>
    </row>
    <row r="24" spans="2:26" ht="78" customHeight="1" x14ac:dyDescent="0.25">
      <c r="B24" s="55" t="s">
        <v>80</v>
      </c>
      <c r="C24" s="26" t="s">
        <v>39</v>
      </c>
      <c r="D24" s="26" t="s">
        <v>91</v>
      </c>
      <c r="E24" s="11" t="s">
        <v>58</v>
      </c>
      <c r="F24" s="32" t="s">
        <v>119</v>
      </c>
      <c r="G24" s="10" t="s">
        <v>41</v>
      </c>
      <c r="H24" s="10" t="s">
        <v>61</v>
      </c>
      <c r="I24" s="41">
        <v>1</v>
      </c>
      <c r="J24" s="34">
        <v>45656</v>
      </c>
      <c r="K24" s="33">
        <v>0</v>
      </c>
      <c r="L24" s="33">
        <v>0</v>
      </c>
      <c r="M24" s="33"/>
      <c r="N24" s="48">
        <v>5000</v>
      </c>
      <c r="O24" s="48"/>
      <c r="P24" s="48">
        <v>-40.119999999999997</v>
      </c>
      <c r="Q24" s="48"/>
      <c r="R24" s="48"/>
      <c r="S24" s="48"/>
      <c r="T24" s="48"/>
      <c r="U24" s="48">
        <f t="shared" si="1"/>
        <v>4959.88</v>
      </c>
      <c r="V24" s="48">
        <v>0</v>
      </c>
      <c r="W24" s="48">
        <v>0</v>
      </c>
      <c r="Z24" s="75"/>
    </row>
    <row r="25" spans="2:26" ht="80.25" customHeight="1" x14ac:dyDescent="0.25">
      <c r="B25" s="55" t="s">
        <v>81</v>
      </c>
      <c r="C25" s="26" t="s">
        <v>39</v>
      </c>
      <c r="D25" s="26" t="s">
        <v>91</v>
      </c>
      <c r="E25" s="11" t="s">
        <v>58</v>
      </c>
      <c r="F25" s="32" t="s">
        <v>74</v>
      </c>
      <c r="G25" s="10" t="s">
        <v>41</v>
      </c>
      <c r="H25" s="10" t="s">
        <v>61</v>
      </c>
      <c r="I25" s="41">
        <v>1</v>
      </c>
      <c r="J25" s="34">
        <v>45656</v>
      </c>
      <c r="K25" s="33">
        <v>0</v>
      </c>
      <c r="L25" s="33">
        <v>0</v>
      </c>
      <c r="M25" s="33"/>
      <c r="N25" s="48">
        <v>5000</v>
      </c>
      <c r="O25" s="48"/>
      <c r="P25" s="48"/>
      <c r="Q25" s="48"/>
      <c r="R25" s="48"/>
      <c r="S25" s="48"/>
      <c r="T25" s="48"/>
      <c r="U25" s="48">
        <f t="shared" si="1"/>
        <v>5000</v>
      </c>
      <c r="V25" s="48">
        <v>0</v>
      </c>
      <c r="W25" s="48">
        <v>0</v>
      </c>
      <c r="Z25" s="75"/>
    </row>
    <row r="26" spans="2:26" ht="80.25" customHeight="1" x14ac:dyDescent="0.25">
      <c r="B26" s="99" t="s">
        <v>99</v>
      </c>
      <c r="C26" s="90" t="s">
        <v>39</v>
      </c>
      <c r="D26" s="90" t="s">
        <v>91</v>
      </c>
      <c r="E26" s="91" t="s">
        <v>58</v>
      </c>
      <c r="F26" s="92" t="s">
        <v>106</v>
      </c>
      <c r="G26" s="93" t="s">
        <v>41</v>
      </c>
      <c r="H26" s="93" t="s">
        <v>61</v>
      </c>
      <c r="I26" s="94">
        <v>5</v>
      </c>
      <c r="J26" s="95">
        <v>45656</v>
      </c>
      <c r="K26" s="96">
        <v>0</v>
      </c>
      <c r="L26" s="96">
        <v>0</v>
      </c>
      <c r="M26" s="96"/>
      <c r="N26" s="97"/>
      <c r="O26" s="97">
        <v>11857.13</v>
      </c>
      <c r="P26" s="97"/>
      <c r="Q26" s="97"/>
      <c r="R26" s="97"/>
      <c r="S26" s="97"/>
      <c r="T26" s="97"/>
      <c r="U26" s="98">
        <f t="shared" si="1"/>
        <v>11857.13</v>
      </c>
      <c r="V26" s="97">
        <v>0</v>
      </c>
      <c r="W26" s="97">
        <v>0</v>
      </c>
    </row>
    <row r="27" spans="2:26" ht="78.75" x14ac:dyDescent="0.25">
      <c r="B27" s="99" t="s">
        <v>109</v>
      </c>
      <c r="C27" s="90" t="s">
        <v>39</v>
      </c>
      <c r="D27" s="90" t="s">
        <v>91</v>
      </c>
      <c r="E27" s="91" t="s">
        <v>58</v>
      </c>
      <c r="F27" s="92" t="s">
        <v>120</v>
      </c>
      <c r="G27" s="93" t="s">
        <v>41</v>
      </c>
      <c r="H27" s="93" t="s">
        <v>61</v>
      </c>
      <c r="I27" s="94">
        <v>1</v>
      </c>
      <c r="J27" s="95">
        <v>45656</v>
      </c>
      <c r="K27" s="96">
        <v>0</v>
      </c>
      <c r="L27" s="96">
        <v>0</v>
      </c>
      <c r="M27" s="96"/>
      <c r="N27" s="97"/>
      <c r="O27" s="97"/>
      <c r="P27" s="97">
        <v>40.119999999999997</v>
      </c>
      <c r="Q27" s="97"/>
      <c r="R27" s="97"/>
      <c r="S27" s="97"/>
      <c r="T27" s="97"/>
      <c r="U27" s="117">
        <f t="shared" si="1"/>
        <v>40.119999999999997</v>
      </c>
      <c r="V27" s="97">
        <v>0</v>
      </c>
      <c r="W27" s="97">
        <v>0</v>
      </c>
    </row>
    <row r="28" spans="2:26" ht="31.5" x14ac:dyDescent="0.25">
      <c r="B28" s="99" t="s">
        <v>115</v>
      </c>
      <c r="C28" s="90" t="s">
        <v>39</v>
      </c>
      <c r="D28" s="90" t="s">
        <v>91</v>
      </c>
      <c r="E28" s="91" t="s">
        <v>58</v>
      </c>
      <c r="F28" s="92" t="s">
        <v>110</v>
      </c>
      <c r="G28" s="93" t="s">
        <v>41</v>
      </c>
      <c r="H28" s="93" t="s">
        <v>61</v>
      </c>
      <c r="I28" s="94">
        <v>1</v>
      </c>
      <c r="J28" s="95">
        <v>45656</v>
      </c>
      <c r="K28" s="96">
        <v>0</v>
      </c>
      <c r="L28" s="96">
        <v>0</v>
      </c>
      <c r="M28" s="96"/>
      <c r="N28" s="97"/>
      <c r="O28" s="97"/>
      <c r="P28" s="97">
        <v>395.37</v>
      </c>
      <c r="Q28" s="97"/>
      <c r="R28" s="97"/>
      <c r="S28" s="97"/>
      <c r="T28" s="97"/>
      <c r="U28" s="117">
        <f t="shared" si="1"/>
        <v>395.37</v>
      </c>
      <c r="V28" s="97">
        <v>0</v>
      </c>
      <c r="W28" s="97">
        <v>0</v>
      </c>
    </row>
    <row r="29" spans="2:26" ht="47.25" x14ac:dyDescent="0.25">
      <c r="B29" s="99" t="s">
        <v>116</v>
      </c>
      <c r="C29" s="90" t="s">
        <v>39</v>
      </c>
      <c r="D29" s="90" t="s">
        <v>91</v>
      </c>
      <c r="E29" s="91" t="s">
        <v>58</v>
      </c>
      <c r="F29" s="92" t="s">
        <v>111</v>
      </c>
      <c r="G29" s="93" t="s">
        <v>41</v>
      </c>
      <c r="H29" s="93" t="s">
        <v>61</v>
      </c>
      <c r="I29" s="94">
        <v>1</v>
      </c>
      <c r="J29" s="95">
        <v>45656</v>
      </c>
      <c r="K29" s="96">
        <v>0</v>
      </c>
      <c r="L29" s="96">
        <v>0</v>
      </c>
      <c r="M29" s="96"/>
      <c r="N29" s="97"/>
      <c r="O29" s="97"/>
      <c r="P29" s="97">
        <v>292.64999999999998</v>
      </c>
      <c r="Q29" s="97"/>
      <c r="R29" s="97"/>
      <c r="S29" s="97"/>
      <c r="T29" s="97"/>
      <c r="U29" s="117">
        <f t="shared" si="1"/>
        <v>292.64999999999998</v>
      </c>
      <c r="V29" s="97">
        <v>0</v>
      </c>
      <c r="W29" s="97">
        <v>0</v>
      </c>
    </row>
    <row r="30" spans="2:26" ht="47.25" hidden="1" x14ac:dyDescent="0.25">
      <c r="B30" s="99" t="s">
        <v>117</v>
      </c>
      <c r="C30" s="90" t="s">
        <v>39</v>
      </c>
      <c r="D30" s="90" t="s">
        <v>91</v>
      </c>
      <c r="E30" s="91" t="s">
        <v>58</v>
      </c>
      <c r="F30" s="92" t="s">
        <v>112</v>
      </c>
      <c r="G30" s="93" t="s">
        <v>41</v>
      </c>
      <c r="H30" s="93" t="s">
        <v>61</v>
      </c>
      <c r="I30" s="94">
        <v>1</v>
      </c>
      <c r="J30" s="95">
        <v>45656</v>
      </c>
      <c r="K30" s="96">
        <v>0</v>
      </c>
      <c r="L30" s="96">
        <v>0</v>
      </c>
      <c r="M30" s="96"/>
      <c r="N30" s="97"/>
      <c r="O30" s="97"/>
      <c r="P30" s="97">
        <f>24.05</f>
        <v>24.05</v>
      </c>
      <c r="Q30" s="97">
        <v>-24.05</v>
      </c>
      <c r="R30" s="97"/>
      <c r="S30" s="97"/>
      <c r="T30" s="97"/>
      <c r="U30" s="98">
        <f t="shared" si="1"/>
        <v>0</v>
      </c>
      <c r="V30" s="97">
        <v>0</v>
      </c>
      <c r="W30" s="97">
        <v>0</v>
      </c>
    </row>
    <row r="31" spans="2:26" ht="47.25" x14ac:dyDescent="0.25">
      <c r="B31" s="99" t="s">
        <v>118</v>
      </c>
      <c r="C31" s="90" t="s">
        <v>39</v>
      </c>
      <c r="D31" s="90" t="s">
        <v>91</v>
      </c>
      <c r="E31" s="91" t="s">
        <v>58</v>
      </c>
      <c r="F31" s="92" t="s">
        <v>113</v>
      </c>
      <c r="G31" s="93" t="s">
        <v>41</v>
      </c>
      <c r="H31" s="93" t="s">
        <v>61</v>
      </c>
      <c r="I31" s="94">
        <v>1</v>
      </c>
      <c r="J31" s="95">
        <v>45656</v>
      </c>
      <c r="K31" s="96">
        <v>0</v>
      </c>
      <c r="L31" s="96">
        <v>0</v>
      </c>
      <c r="M31" s="96"/>
      <c r="N31" s="97"/>
      <c r="O31" s="97"/>
      <c r="P31" s="97">
        <v>76.47</v>
      </c>
      <c r="Q31" s="97"/>
      <c r="R31" s="97"/>
      <c r="S31" s="97"/>
      <c r="T31" s="97"/>
      <c r="U31" s="117">
        <f t="shared" si="1"/>
        <v>76.47</v>
      </c>
      <c r="V31" s="97">
        <v>0</v>
      </c>
      <c r="W31" s="97">
        <v>0</v>
      </c>
    </row>
    <row r="32" spans="2:26" ht="15.75" hidden="1" x14ac:dyDescent="0.25">
      <c r="B32" s="78"/>
      <c r="C32" s="79"/>
      <c r="D32" s="79"/>
      <c r="E32" s="80"/>
      <c r="F32" s="81"/>
      <c r="G32" s="82"/>
      <c r="H32" s="82"/>
      <c r="I32" s="83"/>
      <c r="J32" s="84"/>
      <c r="K32" s="85"/>
      <c r="L32" s="85"/>
      <c r="M32" s="85"/>
      <c r="N32" s="86"/>
      <c r="O32" s="86"/>
      <c r="P32" s="86"/>
      <c r="Q32" s="86"/>
      <c r="R32" s="86"/>
      <c r="S32" s="86"/>
      <c r="T32" s="86"/>
      <c r="U32" s="48">
        <f t="shared" si="1"/>
        <v>0</v>
      </c>
      <c r="V32" s="86"/>
      <c r="W32" s="86"/>
    </row>
    <row r="33" spans="1:26" s="61" customFormat="1" ht="47.25" x14ac:dyDescent="0.2">
      <c r="B33" s="60"/>
      <c r="C33" s="64" t="s">
        <v>40</v>
      </c>
      <c r="D33" s="64"/>
      <c r="E33" s="21" t="s">
        <v>35</v>
      </c>
      <c r="F33" s="20" t="s">
        <v>43</v>
      </c>
      <c r="G33" s="21" t="str">
        <f>'приложение 1'!D8</f>
        <v>площадь нежилых помещений, находящихся в муниципальной собственности</v>
      </c>
      <c r="H33" s="21" t="str">
        <f>'приложение 1'!E8</f>
        <v>кв. м</v>
      </c>
      <c r="I33" s="65">
        <f>I36+I37+I40+I41+I42+I43</f>
        <v>6392.7999999999984</v>
      </c>
      <c r="J33" s="66" t="s">
        <v>37</v>
      </c>
      <c r="K33" s="65">
        <f>K36+K37</f>
        <v>4027.2999999999993</v>
      </c>
      <c r="L33" s="65">
        <f>K33</f>
        <v>4027.2999999999993</v>
      </c>
      <c r="M33" s="65"/>
      <c r="N33" s="50">
        <f>N34++N38+N44</f>
        <v>7124.2300000000005</v>
      </c>
      <c r="O33" s="50">
        <f>O34++O38+O44</f>
        <v>132.72999999999999</v>
      </c>
      <c r="P33" s="50"/>
      <c r="Q33" s="50"/>
      <c r="R33" s="50"/>
      <c r="S33" s="50"/>
      <c r="T33" s="50"/>
      <c r="U33" s="50">
        <f>U34++U38+U44</f>
        <v>7256.96</v>
      </c>
      <c r="V33" s="50">
        <f t="shared" ref="V33:W33" si="2">V34++V38+V44</f>
        <v>436.21000000000004</v>
      </c>
      <c r="W33" s="50">
        <f t="shared" si="2"/>
        <v>436.21000000000004</v>
      </c>
    </row>
    <row r="34" spans="1:26" s="61" customFormat="1" ht="31.5" x14ac:dyDescent="0.2">
      <c r="B34" s="60"/>
      <c r="C34" s="35" t="s">
        <v>40</v>
      </c>
      <c r="D34" s="35">
        <v>85450</v>
      </c>
      <c r="E34" s="23" t="s">
        <v>35</v>
      </c>
      <c r="F34" s="22" t="s">
        <v>68</v>
      </c>
      <c r="G34" s="23" t="s">
        <v>37</v>
      </c>
      <c r="H34" s="23" t="s">
        <v>37</v>
      </c>
      <c r="I34" s="37" t="s">
        <v>37</v>
      </c>
      <c r="J34" s="36" t="s">
        <v>37</v>
      </c>
      <c r="K34" s="37" t="s">
        <v>37</v>
      </c>
      <c r="L34" s="37" t="s">
        <v>37</v>
      </c>
      <c r="M34" s="37"/>
      <c r="N34" s="49">
        <f>SUM(N35:N41)</f>
        <v>978.93000000000006</v>
      </c>
      <c r="O34" s="49">
        <f>SUM(O35:O43)</f>
        <v>132.72999999999999</v>
      </c>
      <c r="P34" s="49"/>
      <c r="Q34" s="49"/>
      <c r="R34" s="49"/>
      <c r="S34" s="49"/>
      <c r="T34" s="49"/>
      <c r="U34" s="49">
        <f>SUM(U35:U43)</f>
        <v>1111.6600000000001</v>
      </c>
      <c r="V34" s="49">
        <f t="shared" ref="V34:W34" si="3">SUM(V35:V37)</f>
        <v>436.21000000000004</v>
      </c>
      <c r="W34" s="49">
        <f t="shared" si="3"/>
        <v>436.21000000000004</v>
      </c>
    </row>
    <row r="35" spans="1:26" s="62" customFormat="1" ht="54.75" customHeight="1" x14ac:dyDescent="0.25">
      <c r="B35" s="55" t="s">
        <v>82</v>
      </c>
      <c r="C35" s="40" t="s">
        <v>40</v>
      </c>
      <c r="D35" s="40" t="s">
        <v>92</v>
      </c>
      <c r="E35" s="11" t="s">
        <v>58</v>
      </c>
      <c r="F35" s="16" t="s">
        <v>67</v>
      </c>
      <c r="G35" s="17" t="s">
        <v>94</v>
      </c>
      <c r="H35" s="17" t="s">
        <v>48</v>
      </c>
      <c r="I35" s="41">
        <v>0</v>
      </c>
      <c r="J35" s="34"/>
      <c r="K35" s="41">
        <v>246.6</v>
      </c>
      <c r="L35" s="41">
        <f>K35</f>
        <v>246.6</v>
      </c>
      <c r="M35" s="41"/>
      <c r="N35" s="51">
        <v>0</v>
      </c>
      <c r="O35" s="51">
        <v>0.1</v>
      </c>
      <c r="P35" s="51"/>
      <c r="Q35" s="51"/>
      <c r="R35" s="51"/>
      <c r="S35" s="51"/>
      <c r="T35" s="51"/>
      <c r="U35" s="48">
        <f t="shared" ref="U35:U43" si="4">SUM(N35:T35)</f>
        <v>0.1</v>
      </c>
      <c r="V35" s="51">
        <v>50</v>
      </c>
      <c r="W35" s="51">
        <v>50</v>
      </c>
    </row>
    <row r="36" spans="1:26" s="62" customFormat="1" ht="52.5" customHeight="1" x14ac:dyDescent="0.25">
      <c r="B36" s="100" t="s">
        <v>83</v>
      </c>
      <c r="C36" s="101" t="s">
        <v>40</v>
      </c>
      <c r="D36" s="101" t="s">
        <v>92</v>
      </c>
      <c r="E36" s="118" t="s">
        <v>58</v>
      </c>
      <c r="F36" s="92" t="s">
        <v>49</v>
      </c>
      <c r="G36" s="93" t="s">
        <v>94</v>
      </c>
      <c r="H36" s="93" t="s">
        <v>48</v>
      </c>
      <c r="I36" s="72">
        <f>366.9+378.2+204.6</f>
        <v>949.69999999999993</v>
      </c>
      <c r="J36" s="73">
        <v>45656</v>
      </c>
      <c r="K36" s="72">
        <f>I36</f>
        <v>949.69999999999993</v>
      </c>
      <c r="L36" s="72">
        <f>I36</f>
        <v>949.69999999999993</v>
      </c>
      <c r="M36" s="72"/>
      <c r="N36" s="74">
        <v>132.62</v>
      </c>
      <c r="O36" s="74"/>
      <c r="P36" s="74"/>
      <c r="Q36" s="74"/>
      <c r="R36" s="74"/>
      <c r="S36" s="74"/>
      <c r="T36" s="74"/>
      <c r="U36" s="98">
        <f t="shared" si="4"/>
        <v>132.62</v>
      </c>
      <c r="V36" s="74">
        <v>132.62</v>
      </c>
      <c r="W36" s="74">
        <v>132.62</v>
      </c>
    </row>
    <row r="37" spans="1:26" s="62" customFormat="1" ht="52.5" customHeight="1" x14ac:dyDescent="0.25">
      <c r="B37" s="100" t="s">
        <v>84</v>
      </c>
      <c r="C37" s="101" t="s">
        <v>40</v>
      </c>
      <c r="D37" s="101" t="s">
        <v>92</v>
      </c>
      <c r="E37" s="102" t="s">
        <v>58</v>
      </c>
      <c r="F37" s="103" t="s">
        <v>51</v>
      </c>
      <c r="G37" s="93" t="s">
        <v>50</v>
      </c>
      <c r="H37" s="93" t="s">
        <v>48</v>
      </c>
      <c r="I37" s="72">
        <v>3077.5999999999995</v>
      </c>
      <c r="J37" s="73">
        <v>45656</v>
      </c>
      <c r="K37" s="72">
        <v>3077.5999999999995</v>
      </c>
      <c r="L37" s="72">
        <v>3077.5999999999995</v>
      </c>
      <c r="M37" s="72"/>
      <c r="N37" s="74">
        <v>253.59</v>
      </c>
      <c r="O37" s="74"/>
      <c r="P37" s="74"/>
      <c r="Q37" s="74"/>
      <c r="R37" s="74"/>
      <c r="S37" s="74"/>
      <c r="T37" s="74"/>
      <c r="U37" s="98">
        <f t="shared" si="4"/>
        <v>253.59</v>
      </c>
      <c r="V37" s="74">
        <v>253.59</v>
      </c>
      <c r="W37" s="74">
        <v>253.59</v>
      </c>
      <c r="X37" s="63"/>
      <c r="Y37" s="76"/>
      <c r="Z37" s="76"/>
    </row>
    <row r="38" spans="1:26" s="61" customFormat="1" ht="31.5" hidden="1" x14ac:dyDescent="0.2">
      <c r="B38" s="104"/>
      <c r="C38" s="105" t="s">
        <v>40</v>
      </c>
      <c r="D38" s="105"/>
      <c r="E38" s="106" t="s">
        <v>35</v>
      </c>
      <c r="F38" s="107" t="s">
        <v>52</v>
      </c>
      <c r="G38" s="106" t="s">
        <v>37</v>
      </c>
      <c r="H38" s="106" t="s">
        <v>37</v>
      </c>
      <c r="I38" s="108" t="s">
        <v>37</v>
      </c>
      <c r="J38" s="109" t="s">
        <v>37</v>
      </c>
      <c r="K38" s="108" t="s">
        <v>37</v>
      </c>
      <c r="L38" s="108" t="s">
        <v>37</v>
      </c>
      <c r="M38" s="108"/>
      <c r="N38" s="110">
        <f>SUM(N39)</f>
        <v>0</v>
      </c>
      <c r="O38" s="110"/>
      <c r="P38" s="110"/>
      <c r="Q38" s="110"/>
      <c r="R38" s="110"/>
      <c r="S38" s="110"/>
      <c r="T38" s="110"/>
      <c r="U38" s="98">
        <f t="shared" si="4"/>
        <v>0</v>
      </c>
      <c r="V38" s="110">
        <f t="shared" ref="V38:W38" si="5">SUM(V39)</f>
        <v>0</v>
      </c>
      <c r="W38" s="110">
        <f t="shared" si="5"/>
        <v>0</v>
      </c>
      <c r="X38" s="67"/>
      <c r="Y38" s="67"/>
    </row>
    <row r="39" spans="1:26" ht="31.5" hidden="1" x14ac:dyDescent="0.25">
      <c r="B39" s="100"/>
      <c r="C39" s="101" t="s">
        <v>40</v>
      </c>
      <c r="D39" s="101"/>
      <c r="E39" s="102" t="s">
        <v>58</v>
      </c>
      <c r="F39" s="92" t="s">
        <v>52</v>
      </c>
      <c r="G39" s="93" t="s">
        <v>53</v>
      </c>
      <c r="H39" s="93" t="s">
        <v>61</v>
      </c>
      <c r="I39" s="72">
        <v>0</v>
      </c>
      <c r="J39" s="73">
        <v>45656</v>
      </c>
      <c r="K39" s="72">
        <v>0</v>
      </c>
      <c r="L39" s="72">
        <v>0</v>
      </c>
      <c r="M39" s="72"/>
      <c r="N39" s="74">
        <v>0</v>
      </c>
      <c r="O39" s="74"/>
      <c r="P39" s="74"/>
      <c r="Q39" s="74"/>
      <c r="R39" s="74"/>
      <c r="S39" s="74"/>
      <c r="T39" s="74"/>
      <c r="U39" s="98">
        <f t="shared" si="4"/>
        <v>0</v>
      </c>
      <c r="V39" s="74">
        <v>0</v>
      </c>
      <c r="W39" s="74">
        <v>0</v>
      </c>
    </row>
    <row r="40" spans="1:26" ht="67.5" customHeight="1" x14ac:dyDescent="0.25">
      <c r="A40" s="71"/>
      <c r="B40" s="99" t="s">
        <v>96</v>
      </c>
      <c r="C40" s="111" t="s">
        <v>40</v>
      </c>
      <c r="D40" s="111" t="s">
        <v>92</v>
      </c>
      <c r="E40" s="91" t="s">
        <v>107</v>
      </c>
      <c r="F40" s="92" t="s">
        <v>98</v>
      </c>
      <c r="G40" s="93" t="s">
        <v>94</v>
      </c>
      <c r="H40" s="93" t="s">
        <v>95</v>
      </c>
      <c r="I40" s="94">
        <v>1242.5</v>
      </c>
      <c r="J40" s="95">
        <v>45656</v>
      </c>
      <c r="K40" s="94">
        <v>0</v>
      </c>
      <c r="L40" s="94">
        <v>0</v>
      </c>
      <c r="M40" s="94"/>
      <c r="N40" s="112">
        <v>441.96</v>
      </c>
      <c r="O40" s="112"/>
      <c r="P40" s="112"/>
      <c r="Q40" s="112"/>
      <c r="R40" s="112"/>
      <c r="S40" s="112"/>
      <c r="T40" s="112"/>
      <c r="U40" s="117">
        <f t="shared" si="4"/>
        <v>441.96</v>
      </c>
      <c r="V40" s="112">
        <v>0</v>
      </c>
      <c r="W40" s="112">
        <v>0</v>
      </c>
      <c r="Y40" s="75"/>
    </row>
    <row r="41" spans="1:26" ht="53.25" customHeight="1" x14ac:dyDescent="0.25">
      <c r="A41" s="71"/>
      <c r="B41" s="99" t="s">
        <v>97</v>
      </c>
      <c r="C41" s="111" t="s">
        <v>40</v>
      </c>
      <c r="D41" s="111" t="s">
        <v>92</v>
      </c>
      <c r="E41" s="91" t="s">
        <v>107</v>
      </c>
      <c r="F41" s="92" t="s">
        <v>103</v>
      </c>
      <c r="G41" s="93" t="s">
        <v>125</v>
      </c>
      <c r="H41" s="93" t="s">
        <v>95</v>
      </c>
      <c r="I41" s="94">
        <v>520.4</v>
      </c>
      <c r="J41" s="95">
        <v>45656</v>
      </c>
      <c r="K41" s="94">
        <v>0</v>
      </c>
      <c r="L41" s="94">
        <v>0</v>
      </c>
      <c r="M41" s="94"/>
      <c r="N41" s="112">
        <v>150.76</v>
      </c>
      <c r="O41" s="112"/>
      <c r="P41" s="112"/>
      <c r="Q41" s="112"/>
      <c r="R41" s="112"/>
      <c r="S41" s="112"/>
      <c r="T41" s="112"/>
      <c r="U41" s="117">
        <f t="shared" si="4"/>
        <v>150.76</v>
      </c>
      <c r="V41" s="112">
        <v>0</v>
      </c>
      <c r="W41" s="112">
        <v>0</v>
      </c>
    </row>
    <row r="42" spans="1:26" ht="53.25" customHeight="1" x14ac:dyDescent="0.25">
      <c r="A42" s="71"/>
      <c r="B42" s="99" t="s">
        <v>121</v>
      </c>
      <c r="C42" s="111" t="s">
        <v>40</v>
      </c>
      <c r="D42" s="111" t="s">
        <v>92</v>
      </c>
      <c r="E42" s="91" t="s">
        <v>107</v>
      </c>
      <c r="F42" s="92" t="s">
        <v>123</v>
      </c>
      <c r="G42" s="93" t="s">
        <v>125</v>
      </c>
      <c r="H42" s="93" t="s">
        <v>95</v>
      </c>
      <c r="I42" s="94">
        <v>224.4</v>
      </c>
      <c r="J42" s="95">
        <v>45656</v>
      </c>
      <c r="K42" s="94">
        <v>0</v>
      </c>
      <c r="L42" s="94">
        <v>0</v>
      </c>
      <c r="M42" s="94"/>
      <c r="N42" s="112"/>
      <c r="O42" s="112">
        <v>67.39</v>
      </c>
      <c r="P42" s="112"/>
      <c r="Q42" s="112"/>
      <c r="R42" s="112"/>
      <c r="S42" s="112"/>
      <c r="T42" s="112"/>
      <c r="U42" s="117">
        <f>SUM(N42:T42)</f>
        <v>67.39</v>
      </c>
      <c r="V42" s="112">
        <v>0</v>
      </c>
      <c r="W42" s="112">
        <v>0</v>
      </c>
    </row>
    <row r="43" spans="1:26" ht="53.25" customHeight="1" x14ac:dyDescent="0.25">
      <c r="A43" s="71"/>
      <c r="B43" s="99" t="s">
        <v>122</v>
      </c>
      <c r="C43" s="111" t="s">
        <v>40</v>
      </c>
      <c r="D43" s="111" t="s">
        <v>92</v>
      </c>
      <c r="E43" s="91" t="s">
        <v>107</v>
      </c>
      <c r="F43" s="92" t="s">
        <v>124</v>
      </c>
      <c r="G43" s="93" t="s">
        <v>125</v>
      </c>
      <c r="H43" s="93" t="s">
        <v>95</v>
      </c>
      <c r="I43" s="94">
        <v>378.2</v>
      </c>
      <c r="J43" s="95">
        <v>45656</v>
      </c>
      <c r="K43" s="94">
        <v>0</v>
      </c>
      <c r="L43" s="94">
        <v>0</v>
      </c>
      <c r="M43" s="94"/>
      <c r="N43" s="112"/>
      <c r="O43" s="112">
        <v>65.239999999999995</v>
      </c>
      <c r="P43" s="112"/>
      <c r="Q43" s="112"/>
      <c r="R43" s="112"/>
      <c r="S43" s="112"/>
      <c r="T43" s="112"/>
      <c r="U43" s="117">
        <f t="shared" si="4"/>
        <v>65.239999999999995</v>
      </c>
      <c r="V43" s="112">
        <v>0</v>
      </c>
      <c r="W43" s="112">
        <v>0</v>
      </c>
    </row>
    <row r="44" spans="1:26" ht="31.5" x14ac:dyDescent="0.25">
      <c r="C44" s="35" t="s">
        <v>40</v>
      </c>
      <c r="D44" s="35">
        <v>85460</v>
      </c>
      <c r="E44" s="36" t="s">
        <v>37</v>
      </c>
      <c r="F44" s="22" t="s">
        <v>73</v>
      </c>
      <c r="G44" s="23" t="s">
        <v>37</v>
      </c>
      <c r="H44" s="23" t="s">
        <v>37</v>
      </c>
      <c r="I44" s="37" t="s">
        <v>37</v>
      </c>
      <c r="J44" s="36" t="s">
        <v>37</v>
      </c>
      <c r="K44" s="36" t="s">
        <v>37</v>
      </c>
      <c r="L44" s="36" t="s">
        <v>37</v>
      </c>
      <c r="M44" s="36"/>
      <c r="N44" s="49">
        <f>SUM(N45:N47)</f>
        <v>6145.3</v>
      </c>
      <c r="O44" s="49"/>
      <c r="P44" s="49"/>
      <c r="Q44" s="49"/>
      <c r="R44" s="49"/>
      <c r="S44" s="49"/>
      <c r="T44" s="49"/>
      <c r="U44" s="49">
        <f>SUM(U45:U47)</f>
        <v>6145.3</v>
      </c>
      <c r="V44" s="49">
        <v>0</v>
      </c>
      <c r="W44" s="49">
        <v>0</v>
      </c>
    </row>
    <row r="45" spans="1:26" ht="47.25" x14ac:dyDescent="0.25">
      <c r="B45" s="55" t="s">
        <v>85</v>
      </c>
      <c r="C45" s="40" t="s">
        <v>40</v>
      </c>
      <c r="D45" s="40">
        <v>85460</v>
      </c>
      <c r="E45" s="11" t="s">
        <v>60</v>
      </c>
      <c r="F45" s="32" t="s">
        <v>87</v>
      </c>
      <c r="G45" s="10" t="s">
        <v>41</v>
      </c>
      <c r="H45" s="10" t="s">
        <v>61</v>
      </c>
      <c r="I45" s="41">
        <v>1</v>
      </c>
      <c r="J45" s="34">
        <v>45656</v>
      </c>
      <c r="K45" s="33">
        <v>0</v>
      </c>
      <c r="L45" s="33">
        <v>0</v>
      </c>
      <c r="M45" s="33"/>
      <c r="N45" s="48">
        <v>823.76</v>
      </c>
      <c r="O45" s="48"/>
      <c r="P45" s="48"/>
      <c r="Q45" s="48"/>
      <c r="R45" s="48"/>
      <c r="S45" s="48"/>
      <c r="T45" s="48"/>
      <c r="U45" s="48">
        <v>823.76</v>
      </c>
      <c r="V45" s="48">
        <v>0</v>
      </c>
      <c r="W45" s="48">
        <v>0</v>
      </c>
    </row>
    <row r="46" spans="1:26" ht="47.25" x14ac:dyDescent="0.25">
      <c r="B46" s="55" t="s">
        <v>86</v>
      </c>
      <c r="C46" s="40" t="s">
        <v>40</v>
      </c>
      <c r="D46" s="40">
        <v>85460</v>
      </c>
      <c r="E46" s="11" t="s">
        <v>60</v>
      </c>
      <c r="F46" s="32" t="s">
        <v>126</v>
      </c>
      <c r="G46" s="10" t="s">
        <v>41</v>
      </c>
      <c r="H46" s="10" t="s">
        <v>61</v>
      </c>
      <c r="I46" s="41">
        <v>1</v>
      </c>
      <c r="J46" s="34">
        <v>45656</v>
      </c>
      <c r="K46" s="33">
        <v>0</v>
      </c>
      <c r="L46" s="33">
        <v>0</v>
      </c>
      <c r="M46" s="33"/>
      <c r="N46" s="48">
        <v>439.71</v>
      </c>
      <c r="O46" s="48"/>
      <c r="P46" s="48"/>
      <c r="Q46" s="48"/>
      <c r="R46" s="48"/>
      <c r="S46" s="48"/>
      <c r="T46" s="48"/>
      <c r="U46" s="48">
        <v>439.71</v>
      </c>
      <c r="V46" s="48">
        <v>0</v>
      </c>
      <c r="W46" s="48">
        <v>0</v>
      </c>
    </row>
    <row r="47" spans="1:26" ht="63" customHeight="1" x14ac:dyDescent="0.25">
      <c r="B47" s="55" t="s">
        <v>89</v>
      </c>
      <c r="C47" s="40" t="s">
        <v>40</v>
      </c>
      <c r="D47" s="40">
        <v>85460</v>
      </c>
      <c r="E47" s="54" t="s">
        <v>58</v>
      </c>
      <c r="F47" s="11" t="s">
        <v>90</v>
      </c>
      <c r="G47" s="10" t="s">
        <v>41</v>
      </c>
      <c r="H47" s="10" t="s">
        <v>61</v>
      </c>
      <c r="I47" s="41">
        <v>1</v>
      </c>
      <c r="J47" s="42">
        <v>45656</v>
      </c>
      <c r="K47" s="33">
        <v>0</v>
      </c>
      <c r="L47" s="33">
        <v>0</v>
      </c>
      <c r="M47" s="33"/>
      <c r="N47" s="48">
        <v>4881.83</v>
      </c>
      <c r="O47" s="48"/>
      <c r="P47" s="48"/>
      <c r="Q47" s="48"/>
      <c r="R47" s="48"/>
      <c r="S47" s="48"/>
      <c r="T47" s="48"/>
      <c r="U47" s="48">
        <v>4881.83</v>
      </c>
      <c r="V47" s="48">
        <v>0</v>
      </c>
      <c r="W47" s="48">
        <v>0</v>
      </c>
    </row>
    <row r="48" spans="1:26" x14ac:dyDescent="0.25">
      <c r="F48" s="68"/>
    </row>
    <row r="49" spans="6:6" x14ac:dyDescent="0.25">
      <c r="F49" s="68"/>
    </row>
    <row r="50" spans="6:6" x14ac:dyDescent="0.25">
      <c r="F50" s="68"/>
    </row>
    <row r="51" spans="6:6" x14ac:dyDescent="0.25">
      <c r="F51" s="68"/>
    </row>
    <row r="52" spans="6:6" x14ac:dyDescent="0.25">
      <c r="F52" s="68"/>
    </row>
    <row r="53" spans="6:6" x14ac:dyDescent="0.25">
      <c r="F53" s="68"/>
    </row>
    <row r="54" spans="6:6" x14ac:dyDescent="0.25">
      <c r="F54" s="68"/>
    </row>
    <row r="55" spans="6:6" x14ac:dyDescent="0.25">
      <c r="F55" s="68"/>
    </row>
    <row r="56" spans="6:6" x14ac:dyDescent="0.25">
      <c r="F56" s="68"/>
    </row>
    <row r="57" spans="6:6" x14ac:dyDescent="0.25">
      <c r="F57" s="68"/>
    </row>
    <row r="58" spans="6:6" x14ac:dyDescent="0.25">
      <c r="F58" s="68"/>
    </row>
    <row r="59" spans="6:6" x14ac:dyDescent="0.25">
      <c r="F59" s="68"/>
    </row>
    <row r="60" spans="6:6" x14ac:dyDescent="0.25">
      <c r="F60" s="68"/>
    </row>
    <row r="61" spans="6:6" x14ac:dyDescent="0.25">
      <c r="F61" s="68"/>
    </row>
    <row r="62" spans="6:6" x14ac:dyDescent="0.25">
      <c r="F62" s="68"/>
    </row>
    <row r="63" spans="6:6" x14ac:dyDescent="0.25">
      <c r="F63" s="68"/>
    </row>
    <row r="64" spans="6:6" x14ac:dyDescent="0.25">
      <c r="F64" s="68"/>
    </row>
    <row r="65" spans="6:6" x14ac:dyDescent="0.25">
      <c r="F65" s="68"/>
    </row>
    <row r="66" spans="6:6" x14ac:dyDescent="0.25">
      <c r="F66" s="68"/>
    </row>
    <row r="67" spans="6:6" x14ac:dyDescent="0.25">
      <c r="F67" s="68"/>
    </row>
    <row r="68" spans="6:6" x14ac:dyDescent="0.25">
      <c r="F68" s="68"/>
    </row>
    <row r="69" spans="6:6" x14ac:dyDescent="0.25">
      <c r="F69" s="68"/>
    </row>
    <row r="70" spans="6:6" x14ac:dyDescent="0.25">
      <c r="F70" s="68"/>
    </row>
    <row r="71" spans="6:6" x14ac:dyDescent="0.25">
      <c r="F71" s="68"/>
    </row>
    <row r="72" spans="6:6" x14ac:dyDescent="0.25">
      <c r="F72" s="68"/>
    </row>
    <row r="73" spans="6:6" x14ac:dyDescent="0.25">
      <c r="F73" s="68"/>
    </row>
    <row r="74" spans="6:6" x14ac:dyDescent="0.25">
      <c r="F74" s="68"/>
    </row>
    <row r="75" spans="6:6" x14ac:dyDescent="0.25">
      <c r="F75" s="68"/>
    </row>
    <row r="76" spans="6:6" x14ac:dyDescent="0.25">
      <c r="F76" s="68"/>
    </row>
    <row r="77" spans="6:6" x14ac:dyDescent="0.25">
      <c r="F77" s="68"/>
    </row>
    <row r="78" spans="6:6" x14ac:dyDescent="0.25">
      <c r="F78" s="68"/>
    </row>
    <row r="79" spans="6:6" x14ac:dyDescent="0.25">
      <c r="F79" s="68"/>
    </row>
    <row r="80" spans="6:6" x14ac:dyDescent="0.25">
      <c r="F80" s="68"/>
    </row>
    <row r="81" spans="6:6" x14ac:dyDescent="0.25">
      <c r="F81" s="68"/>
    </row>
    <row r="82" spans="6:6" x14ac:dyDescent="0.25">
      <c r="F82" s="68"/>
    </row>
    <row r="83" spans="6:6" x14ac:dyDescent="0.25">
      <c r="F83" s="68"/>
    </row>
    <row r="84" spans="6:6" x14ac:dyDescent="0.25">
      <c r="F84" s="68"/>
    </row>
    <row r="85" spans="6:6" x14ac:dyDescent="0.25">
      <c r="F85" s="68"/>
    </row>
    <row r="86" spans="6:6" x14ac:dyDescent="0.25">
      <c r="F86" s="68"/>
    </row>
    <row r="87" spans="6:6" x14ac:dyDescent="0.25">
      <c r="F87" s="68"/>
    </row>
    <row r="88" spans="6:6" x14ac:dyDescent="0.25">
      <c r="F88" s="68"/>
    </row>
    <row r="89" spans="6:6" x14ac:dyDescent="0.25">
      <c r="F89" s="68"/>
    </row>
    <row r="90" spans="6:6" x14ac:dyDescent="0.25">
      <c r="F90" s="68"/>
    </row>
    <row r="91" spans="6:6" x14ac:dyDescent="0.25">
      <c r="F91" s="68"/>
    </row>
    <row r="92" spans="6:6" x14ac:dyDescent="0.25">
      <c r="F92" s="68"/>
    </row>
    <row r="93" spans="6:6" x14ac:dyDescent="0.25">
      <c r="F93" s="68"/>
    </row>
    <row r="94" spans="6:6" x14ac:dyDescent="0.25">
      <c r="F94" s="68"/>
    </row>
    <row r="95" spans="6:6" x14ac:dyDescent="0.25">
      <c r="F95" s="68"/>
    </row>
    <row r="96" spans="6:6" x14ac:dyDescent="0.25">
      <c r="F96" s="68"/>
    </row>
    <row r="97" spans="6:6" x14ac:dyDescent="0.25">
      <c r="F97" s="68"/>
    </row>
    <row r="98" spans="6:6" x14ac:dyDescent="0.25">
      <c r="F98" s="68"/>
    </row>
    <row r="99" spans="6:6" x14ac:dyDescent="0.25">
      <c r="F99" s="68"/>
    </row>
    <row r="100" spans="6:6" x14ac:dyDescent="0.25">
      <c r="F100" s="68"/>
    </row>
    <row r="101" spans="6:6" x14ac:dyDescent="0.25">
      <c r="F101" s="68"/>
    </row>
    <row r="102" spans="6:6" x14ac:dyDescent="0.25">
      <c r="F102" s="68"/>
    </row>
    <row r="103" spans="6:6" x14ac:dyDescent="0.25">
      <c r="F103" s="68"/>
    </row>
    <row r="104" spans="6:6" x14ac:dyDescent="0.25">
      <c r="F104" s="68"/>
    </row>
    <row r="105" spans="6:6" x14ac:dyDescent="0.25">
      <c r="F105" s="68"/>
    </row>
    <row r="106" spans="6:6" x14ac:dyDescent="0.25">
      <c r="F106" s="68"/>
    </row>
    <row r="107" spans="6:6" x14ac:dyDescent="0.25">
      <c r="F107" s="68"/>
    </row>
    <row r="108" spans="6:6" x14ac:dyDescent="0.25">
      <c r="F108" s="68"/>
    </row>
    <row r="109" spans="6:6" x14ac:dyDescent="0.25">
      <c r="F109" s="68"/>
    </row>
    <row r="110" spans="6:6" x14ac:dyDescent="0.25">
      <c r="F110" s="68"/>
    </row>
    <row r="111" spans="6:6" x14ac:dyDescent="0.25">
      <c r="F111" s="68"/>
    </row>
    <row r="112" spans="6:6" x14ac:dyDescent="0.25">
      <c r="F112" s="68"/>
    </row>
    <row r="113" spans="6:6" x14ac:dyDescent="0.25">
      <c r="F113" s="68"/>
    </row>
    <row r="114" spans="6:6" x14ac:dyDescent="0.25">
      <c r="F114" s="68"/>
    </row>
    <row r="115" spans="6:6" x14ac:dyDescent="0.25">
      <c r="F115" s="68"/>
    </row>
    <row r="116" spans="6:6" x14ac:dyDescent="0.25">
      <c r="F116" s="68"/>
    </row>
    <row r="117" spans="6:6" x14ac:dyDescent="0.25">
      <c r="F117" s="68"/>
    </row>
    <row r="118" spans="6:6" x14ac:dyDescent="0.25">
      <c r="F118" s="68"/>
    </row>
    <row r="119" spans="6:6" x14ac:dyDescent="0.25">
      <c r="F119" s="68"/>
    </row>
    <row r="120" spans="6:6" x14ac:dyDescent="0.25">
      <c r="F120" s="68"/>
    </row>
    <row r="121" spans="6:6" x14ac:dyDescent="0.25">
      <c r="F121" s="68"/>
    </row>
    <row r="122" spans="6:6" x14ac:dyDescent="0.25">
      <c r="F122" s="68"/>
    </row>
    <row r="123" spans="6:6" x14ac:dyDescent="0.25">
      <c r="F123" s="68"/>
    </row>
    <row r="124" spans="6:6" x14ac:dyDescent="0.25">
      <c r="F124" s="68"/>
    </row>
    <row r="125" spans="6:6" x14ac:dyDescent="0.25">
      <c r="F125" s="68"/>
    </row>
    <row r="126" spans="6:6" x14ac:dyDescent="0.25">
      <c r="F126" s="68"/>
    </row>
    <row r="127" spans="6:6" x14ac:dyDescent="0.25">
      <c r="F127" s="68"/>
    </row>
    <row r="128" spans="6:6" x14ac:dyDescent="0.25">
      <c r="F128" s="68"/>
    </row>
  </sheetData>
  <mergeCells count="24">
    <mergeCell ref="V9:V11"/>
    <mergeCell ref="W9:W11"/>
    <mergeCell ref="N8:W8"/>
    <mergeCell ref="N9:N11"/>
    <mergeCell ref="L2:W2"/>
    <mergeCell ref="V5:W5"/>
    <mergeCell ref="U9:U11"/>
    <mergeCell ref="O9:O11"/>
    <mergeCell ref="T9:T11"/>
    <mergeCell ref="P9:P11"/>
    <mergeCell ref="Q9:Q11"/>
    <mergeCell ref="R9:R11"/>
    <mergeCell ref="S9:S11"/>
    <mergeCell ref="C8:C11"/>
    <mergeCell ref="D8:D11"/>
    <mergeCell ref="E8:E11"/>
    <mergeCell ref="F8:F11"/>
    <mergeCell ref="G8:L8"/>
    <mergeCell ref="G9:G11"/>
    <mergeCell ref="H9:H11"/>
    <mergeCell ref="I9:L9"/>
    <mergeCell ref="I10:J10"/>
    <mergeCell ref="K10:K11"/>
    <mergeCell ref="L10:L11"/>
  </mergeCells>
  <phoneticPr fontId="3" type="noConversion"/>
  <pageMargins left="0.31496062992125984" right="0" top="0.55118110236220474" bottom="0.35433070866141736" header="0.31496062992125984" footer="0.31496062992125984"/>
  <pageSetup paperSize="8" scale="5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G6:Q20"/>
  <sheetViews>
    <sheetView workbookViewId="0">
      <selection activeCell="H12" sqref="H12"/>
    </sheetView>
  </sheetViews>
  <sheetFormatPr defaultRowHeight="15" x14ac:dyDescent="0.25"/>
  <cols>
    <col min="12" max="12" width="17.7109375" customWidth="1"/>
    <col min="16" max="16" width="9.5703125" bestFit="1" customWidth="1"/>
  </cols>
  <sheetData>
    <row r="6" spans="7:14" x14ac:dyDescent="0.25">
      <c r="G6">
        <v>2019</v>
      </c>
    </row>
    <row r="7" spans="7:14" x14ac:dyDescent="0.25">
      <c r="G7">
        <v>2020</v>
      </c>
    </row>
    <row r="8" spans="7:14" x14ac:dyDescent="0.25">
      <c r="G8">
        <v>2021</v>
      </c>
    </row>
    <row r="9" spans="7:14" x14ac:dyDescent="0.25">
      <c r="G9">
        <v>2022</v>
      </c>
    </row>
    <row r="10" spans="7:14" x14ac:dyDescent="0.25">
      <c r="G10">
        <v>2023</v>
      </c>
    </row>
    <row r="11" spans="7:14" x14ac:dyDescent="0.25">
      <c r="G11">
        <v>2024</v>
      </c>
      <c r="H11" s="3">
        <f>'приложение 2'!E7</f>
        <v>31999.35</v>
      </c>
    </row>
    <row r="12" spans="7:14" x14ac:dyDescent="0.25">
      <c r="G12">
        <v>2025</v>
      </c>
      <c r="H12" s="3">
        <f>'приложение 2'!F7</f>
        <v>2337.73</v>
      </c>
    </row>
    <row r="13" spans="7:14" x14ac:dyDescent="0.25">
      <c r="G13">
        <v>2026</v>
      </c>
      <c r="H13" s="3">
        <f>'приложение 2'!G7</f>
        <v>2337.73</v>
      </c>
    </row>
    <row r="15" spans="7:14" x14ac:dyDescent="0.25">
      <c r="M15">
        <v>549</v>
      </c>
      <c r="N15">
        <v>549</v>
      </c>
    </row>
    <row r="16" spans="7:14" x14ac:dyDescent="0.25">
      <c r="M16">
        <v>47</v>
      </c>
      <c r="N16">
        <v>47</v>
      </c>
    </row>
    <row r="17" spans="8:17" x14ac:dyDescent="0.25">
      <c r="H17">
        <f>SUM(H6:H13)</f>
        <v>36674.810000000005</v>
      </c>
      <c r="L17" t="s">
        <v>71</v>
      </c>
      <c r="M17">
        <f>M15+M16</f>
        <v>596</v>
      </c>
      <c r="N17">
        <f>N15+N16</f>
        <v>596</v>
      </c>
    </row>
    <row r="18" spans="8:17" x14ac:dyDescent="0.25">
      <c r="J18" t="s">
        <v>70</v>
      </c>
      <c r="L18" s="24"/>
      <c r="M18" s="25">
        <f>'приложение 1'!J6</f>
        <v>30</v>
      </c>
      <c r="N18">
        <v>15</v>
      </c>
    </row>
    <row r="20" spans="8:17" x14ac:dyDescent="0.25">
      <c r="P20" s="25">
        <f>M18/M17*100</f>
        <v>5.0335570469798654</v>
      </c>
      <c r="Q20">
        <f>N18/N17*100</f>
        <v>2.5167785234899327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план</vt:lpstr>
      <vt:lpstr>Лист1</vt:lpstr>
      <vt:lpstr>план!Заголовки_для_печати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2024-09-04T07:13:59Z</cp:lastPrinted>
  <dcterms:created xsi:type="dcterms:W3CDTF">2023-06-19T08:09:41Z</dcterms:created>
  <dcterms:modified xsi:type="dcterms:W3CDTF">2024-10-01T15:27:44Z</dcterms:modified>
</cp:coreProperties>
</file>