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O44" i="2" l="1"/>
  <c r="N99" i="2"/>
  <c r="N102" i="2" s="1"/>
  <c r="L101" i="2"/>
  <c r="M94" i="2"/>
  <c r="O94" i="2" s="1"/>
  <c r="K101" i="2" l="1"/>
  <c r="M100" i="2"/>
  <c r="O100" i="2" s="1"/>
  <c r="O101" i="2" s="1"/>
  <c r="M81" i="2"/>
  <c r="O81" i="2" s="1"/>
  <c r="M80" i="2"/>
  <c r="O80" i="2" s="1"/>
  <c r="M77" i="2"/>
  <c r="O77" i="2" s="1"/>
  <c r="M78" i="2"/>
  <c r="O78" i="2" s="1"/>
  <c r="M79" i="2"/>
  <c r="O79" i="2" s="1"/>
  <c r="M41" i="2"/>
  <c r="O41" i="2" s="1"/>
  <c r="L99" i="2"/>
  <c r="L102" i="2" s="1"/>
  <c r="M101" i="2" l="1"/>
  <c r="K76" i="2"/>
  <c r="M76" i="2" s="1"/>
  <c r="O76" i="2" s="1"/>
  <c r="K93" i="2"/>
  <c r="M93" i="2" s="1"/>
  <c r="O93" i="2" s="1"/>
  <c r="K90" i="2"/>
  <c r="M90" i="2" s="1"/>
  <c r="O90" i="2" s="1"/>
  <c r="K75" i="2"/>
  <c r="M75" i="2" s="1"/>
  <c r="O75" i="2" s="1"/>
  <c r="K53" i="2"/>
  <c r="M53" i="2" s="1"/>
  <c r="O53" i="2" s="1"/>
  <c r="J43" i="2"/>
  <c r="K31" i="2"/>
  <c r="M31" i="2" s="1"/>
  <c r="O31" i="2" s="1"/>
  <c r="I42" i="2"/>
  <c r="K42" i="2" s="1"/>
  <c r="M42" i="2" s="1"/>
  <c r="O42" i="2" s="1"/>
  <c r="I91" i="2"/>
  <c r="K91" i="2" s="1"/>
  <c r="M91" i="2" s="1"/>
  <c r="O91" i="2" s="1"/>
  <c r="H99" i="2"/>
  <c r="I74" i="2"/>
  <c r="K74" i="2" s="1"/>
  <c r="M74" i="2" s="1"/>
  <c r="O74" i="2" s="1"/>
  <c r="I73" i="2"/>
  <c r="K73" i="2" s="1"/>
  <c r="M73" i="2" s="1"/>
  <c r="O73" i="2" s="1"/>
  <c r="I72" i="2"/>
  <c r="K72" i="2" s="1"/>
  <c r="M72" i="2" s="1"/>
  <c r="O72" i="2" s="1"/>
  <c r="K43" i="2" l="1"/>
  <c r="M43" i="2" s="1"/>
  <c r="O43" i="2" s="1"/>
  <c r="J99" i="2"/>
  <c r="G21" i="2"/>
  <c r="I21" i="2" s="1"/>
  <c r="K21" i="2" s="1"/>
  <c r="M21" i="2" s="1"/>
  <c r="O21" i="2" s="1"/>
  <c r="G71" i="2"/>
  <c r="I71" i="2" s="1"/>
  <c r="K71" i="2" s="1"/>
  <c r="M71" i="2" s="1"/>
  <c r="O71" i="2" s="1"/>
  <c r="G70" i="2"/>
  <c r="I70" i="2" s="1"/>
  <c r="K70" i="2" s="1"/>
  <c r="M70" i="2" s="1"/>
  <c r="O70" i="2" s="1"/>
  <c r="F46" i="2"/>
  <c r="G52" i="2"/>
  <c r="I52" i="2" s="1"/>
  <c r="K52" i="2" s="1"/>
  <c r="M52" i="2" s="1"/>
  <c r="O52" i="2" s="1"/>
  <c r="G48" i="2"/>
  <c r="I48" i="2" s="1"/>
  <c r="K48" i="2" s="1"/>
  <c r="M48" i="2" s="1"/>
  <c r="O48" i="2" s="1"/>
  <c r="G49" i="2"/>
  <c r="I49" i="2" s="1"/>
  <c r="K49" i="2" s="1"/>
  <c r="M49" i="2" s="1"/>
  <c r="O49" i="2" s="1"/>
  <c r="G50" i="2"/>
  <c r="I50" i="2" s="1"/>
  <c r="K50" i="2" s="1"/>
  <c r="M50" i="2" s="1"/>
  <c r="O50" i="2" s="1"/>
  <c r="G47" i="2"/>
  <c r="I47" i="2" s="1"/>
  <c r="K47" i="2" s="1"/>
  <c r="M47" i="2" s="1"/>
  <c r="O47" i="2" s="1"/>
  <c r="G56" i="2"/>
  <c r="I56" i="2" s="1"/>
  <c r="K56" i="2" s="1"/>
  <c r="M56" i="2" s="1"/>
  <c r="O56" i="2" s="1"/>
  <c r="G55" i="2"/>
  <c r="I55" i="2" s="1"/>
  <c r="K55" i="2" s="1"/>
  <c r="M55" i="2" s="1"/>
  <c r="O55" i="2" s="1"/>
  <c r="G54" i="2"/>
  <c r="I54" i="2" s="1"/>
  <c r="K54" i="2" s="1"/>
  <c r="M54" i="2" s="1"/>
  <c r="O54" i="2" s="1"/>
  <c r="G51" i="2"/>
  <c r="I51" i="2" s="1"/>
  <c r="K51" i="2" s="1"/>
  <c r="M51" i="2" s="1"/>
  <c r="O51" i="2" s="1"/>
  <c r="G46" i="2"/>
  <c r="I46" i="2" s="1"/>
  <c r="K46" i="2" s="1"/>
  <c r="M46" i="2" s="1"/>
  <c r="O46" i="2" s="1"/>
  <c r="G45" i="2"/>
  <c r="I45" i="2" s="1"/>
  <c r="K45" i="2" s="1"/>
  <c r="M45" i="2" s="1"/>
  <c r="O45" i="2" s="1"/>
  <c r="C16" i="2"/>
  <c r="E17" i="2"/>
  <c r="G17" i="2" s="1"/>
  <c r="I17" i="2" s="1"/>
  <c r="K17" i="2" s="1"/>
  <c r="M17" i="2" s="1"/>
  <c r="D96" i="2"/>
  <c r="O17" i="2" l="1"/>
  <c r="E92" i="2"/>
  <c r="G92" i="2" s="1"/>
  <c r="I92" i="2" s="1"/>
  <c r="E67" i="2"/>
  <c r="G67" i="2" s="1"/>
  <c r="I67" i="2" s="1"/>
  <c r="E68" i="2"/>
  <c r="G68" i="2" s="1"/>
  <c r="I68" i="2" s="1"/>
  <c r="K68" i="2" s="1"/>
  <c r="M68" i="2" s="1"/>
  <c r="O68" i="2" s="1"/>
  <c r="E69" i="2"/>
  <c r="G69" i="2" s="1"/>
  <c r="I69" i="2" s="1"/>
  <c r="K69" i="2" s="1"/>
  <c r="M69" i="2" s="1"/>
  <c r="O69" i="2" s="1"/>
  <c r="D18" i="2"/>
  <c r="E18" i="2" s="1"/>
  <c r="E97" i="2"/>
  <c r="G97" i="2" s="1"/>
  <c r="I97" i="2" s="1"/>
  <c r="K97" i="2" s="1"/>
  <c r="M97" i="2" s="1"/>
  <c r="O97" i="2" s="1"/>
  <c r="E96" i="2"/>
  <c r="G96" i="2" s="1"/>
  <c r="I96" i="2" s="1"/>
  <c r="E85" i="2"/>
  <c r="G85" i="2" s="1"/>
  <c r="I85" i="2" s="1"/>
  <c r="K85" i="2" s="1"/>
  <c r="M85" i="2" s="1"/>
  <c r="O85" i="2" s="1"/>
  <c r="E84" i="2"/>
  <c r="G84" i="2" s="1"/>
  <c r="I84" i="2" s="1"/>
  <c r="K84" i="2" s="1"/>
  <c r="M84" i="2" s="1"/>
  <c r="O84" i="2" s="1"/>
  <c r="E83" i="2"/>
  <c r="E37" i="2"/>
  <c r="G37" i="2" s="1"/>
  <c r="I37" i="2" s="1"/>
  <c r="E30" i="2"/>
  <c r="G30" i="2" s="1"/>
  <c r="I30" i="2" s="1"/>
  <c r="K30" i="2" s="1"/>
  <c r="M30" i="2" s="1"/>
  <c r="O30" i="2" s="1"/>
  <c r="E35" i="2"/>
  <c r="G35" i="2" s="1"/>
  <c r="I35" i="2" s="1"/>
  <c r="K35" i="2" s="1"/>
  <c r="M35" i="2" s="1"/>
  <c r="O35" i="2" s="1"/>
  <c r="E34" i="2"/>
  <c r="G34" i="2" s="1"/>
  <c r="I34" i="2" s="1"/>
  <c r="K34" i="2" s="1"/>
  <c r="M34" i="2" s="1"/>
  <c r="O34" i="2" s="1"/>
  <c r="E22" i="2"/>
  <c r="G22" i="2" s="1"/>
  <c r="I22" i="2" s="1"/>
  <c r="K22" i="2" s="1"/>
  <c r="M22" i="2" s="1"/>
  <c r="O22" i="2" s="1"/>
  <c r="E20" i="2"/>
  <c r="G20" i="2" s="1"/>
  <c r="I20" i="2" s="1"/>
  <c r="K20" i="2" s="1"/>
  <c r="M20" i="2" s="1"/>
  <c r="E33" i="2"/>
  <c r="G33" i="2" s="1"/>
  <c r="I33" i="2" s="1"/>
  <c r="K33" i="2" s="1"/>
  <c r="M33" i="2" s="1"/>
  <c r="O33" i="2" s="1"/>
  <c r="E32" i="2"/>
  <c r="G32" i="2" s="1"/>
  <c r="I32" i="2" s="1"/>
  <c r="K32" i="2" s="1"/>
  <c r="M32" i="2" s="1"/>
  <c r="O32" i="2" s="1"/>
  <c r="E29" i="2"/>
  <c r="G29" i="2" s="1"/>
  <c r="I29" i="2" s="1"/>
  <c r="K29" i="2" s="1"/>
  <c r="M29" i="2" s="1"/>
  <c r="O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E23" i="2"/>
  <c r="G23" i="2" s="1"/>
  <c r="I23" i="2" s="1"/>
  <c r="K23" i="2" s="1"/>
  <c r="M23" i="2" s="1"/>
  <c r="O23" i="2" s="1"/>
  <c r="E24" i="2"/>
  <c r="G24" i="2" s="1"/>
  <c r="I24" i="2" s="1"/>
  <c r="K24" i="2" s="1"/>
  <c r="M24" i="2" s="1"/>
  <c r="O24" i="2" s="1"/>
  <c r="O20" i="2" l="1"/>
  <c r="I19" i="2"/>
  <c r="K37" i="2"/>
  <c r="K96" i="2"/>
  <c r="M96" i="2" s="1"/>
  <c r="K92" i="2"/>
  <c r="K67" i="2"/>
  <c r="I58" i="2"/>
  <c r="G19" i="2"/>
  <c r="G58" i="2"/>
  <c r="E82" i="2"/>
  <c r="G83" i="2"/>
  <c r="E16" i="2"/>
  <c r="G18" i="2"/>
  <c r="E19" i="2"/>
  <c r="E58" i="2"/>
  <c r="C98" i="2"/>
  <c r="C86" i="2"/>
  <c r="M92" i="2" l="1"/>
  <c r="O92" i="2" s="1"/>
  <c r="K19" i="2"/>
  <c r="M37" i="2"/>
  <c r="M67" i="2"/>
  <c r="K58" i="2"/>
  <c r="O96" i="2"/>
  <c r="E40" i="2"/>
  <c r="G16" i="2"/>
  <c r="I18" i="2"/>
  <c r="G82" i="2"/>
  <c r="G40" i="2" s="1"/>
  <c r="I83" i="2"/>
  <c r="C95" i="2"/>
  <c r="C89" i="2" s="1"/>
  <c r="E98" i="2"/>
  <c r="C19" i="2"/>
  <c r="O67" i="2" l="1"/>
  <c r="O58" i="2" s="1"/>
  <c r="M58" i="2"/>
  <c r="O37" i="2"/>
  <c r="O19" i="2" s="1"/>
  <c r="M19" i="2"/>
  <c r="I82" i="2"/>
  <c r="I40" i="2" s="1"/>
  <c r="K83" i="2"/>
  <c r="K18" i="2"/>
  <c r="I16" i="2"/>
  <c r="E95" i="2"/>
  <c r="E89" i="2" s="1"/>
  <c r="E99" i="2" s="1"/>
  <c r="G98" i="2"/>
  <c r="C82" i="2"/>
  <c r="C58" i="2" s="1"/>
  <c r="C40" i="2" s="1"/>
  <c r="C99" i="2" s="1"/>
  <c r="K16" i="2" l="1"/>
  <c r="M18" i="2"/>
  <c r="K82" i="2"/>
  <c r="K40" i="2" s="1"/>
  <c r="M83" i="2"/>
  <c r="G95" i="2"/>
  <c r="G89" i="2" s="1"/>
  <c r="G99" i="2" s="1"/>
  <c r="I98" i="2"/>
  <c r="O83" i="2" l="1"/>
  <c r="O82" i="2" s="1"/>
  <c r="O40" i="2" s="1"/>
  <c r="M82" i="2"/>
  <c r="M40" i="2" s="1"/>
  <c r="O18" i="2"/>
  <c r="O16" i="2" s="1"/>
  <c r="M16" i="2"/>
  <c r="K98" i="2"/>
  <c r="I95" i="2"/>
  <c r="I89" i="2" s="1"/>
  <c r="I99" i="2" s="1"/>
  <c r="K95" i="2" l="1"/>
  <c r="K89" i="2" s="1"/>
  <c r="M98" i="2"/>
  <c r="K99" i="2"/>
  <c r="K102" i="2" s="1"/>
  <c r="O98" i="2" l="1"/>
  <c r="O95" i="2" s="1"/>
  <c r="O89" i="2" s="1"/>
  <c r="O99" i="2" s="1"/>
  <c r="O102" i="2" s="1"/>
  <c r="M95" i="2"/>
  <c r="M89" i="2" s="1"/>
  <c r="M99" i="2" s="1"/>
  <c r="M102" i="2" s="1"/>
</calcChain>
</file>

<file path=xl/sharedStrings.xml><?xml version="1.0" encoding="utf-8"?>
<sst xmlns="http://schemas.openxmlformats.org/spreadsheetml/2006/main" count="164" uniqueCount="117">
  <si>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</si>
  <si>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</si>
  <si>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</si>
  <si>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</si>
  <si>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</si>
  <si>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</si>
  <si>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</si>
  <si>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</si>
  <si>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</si>
  <si>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</si>
  <si>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</si>
  <si>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</si>
  <si>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</si>
  <si>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</si>
  <si>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</si>
  <si>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</si>
  <si>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</si>
  <si>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</si>
  <si>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</si>
  <si>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</si>
  <si>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</si>
  <si>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</si>
  <si>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</si>
  <si>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</si>
  <si>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</si>
  <si>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</si>
  <si>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</si>
  <si>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</si>
  <si>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</si>
  <si>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</si>
  <si>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</si>
  <si>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</si>
  <si>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</si>
  <si>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</si>
  <si>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</si>
  <si>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</si>
  <si>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</si>
  <si>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</si>
  <si>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</si>
  <si>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</si>
  <si>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</si>
  <si>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</si>
  <si>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</si>
  <si>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</si>
  <si>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</si>
  <si>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</si>
  <si>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</si>
  <si>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</si>
  <si>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</si>
  <si>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</si>
  <si>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</si>
  <si>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изменения</t>
  </si>
  <si>
    <t>356 202 02999 05 0000 151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</si>
  <si>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</si>
  <si>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</si>
  <si>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 и подвоза учащихся к муниципальным общеобразовательным учреждениям</t>
  </si>
  <si>
    <t>356 202 04999 05 0000 151</t>
  </si>
  <si>
    <t xml:space="preserve">Межбюджетные трансферты на приобретение автотранспорта для органов опеки и попечительства над несовершеннолетними, за счет средств резервного фонда Правительства Калининградской области </t>
  </si>
  <si>
    <t>356 202 03024 05 0000 151</t>
  </si>
  <si>
    <t>356 202 03003 05 0000 151</t>
  </si>
  <si>
    <t>356 202 03015 05 0000 151</t>
  </si>
  <si>
    <t>356 202 01999 05 0000 151</t>
  </si>
  <si>
    <t>Дотация на обеспечение мер по дополнительной поддержке местных бюджетов</t>
  </si>
  <si>
    <t>Безвозмездные поступления в  бюджет муниципального образования                                                                                                                                 «Светлогорский район» в 2012 году</t>
  </si>
  <si>
    <t>356 202 02077 05 0000 151</t>
  </si>
  <si>
    <t>Субсидии бюджетам на бюджетные инвестиции на Реконструкцию здания детской школы искусств по Калининградскому пр-ту, 32 в г. Светлогорске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</si>
  <si>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 и II этапы строительства)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</si>
  <si>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(III этап строительства)</t>
  </si>
  <si>
    <t>Субсидии бюджетам на бюджетные инвестиции на Газопроводы-вводы к жилым домам №5,7,9 по ул.Маяковского в г. Светлогорске</t>
  </si>
  <si>
    <t>Субсидии бюджетам на бюджетные инвестиции на Строительство детского сада на 150 мест в г.Светлогорске</t>
  </si>
  <si>
    <t xml:space="preserve">Субсидии бюджетам на бюджетные инвестиции на Реконструкцию (перевод) на природный газ котельной № 5 пос. Донское по адресу:Калининградская область, пос. Донское, ул. Железнодорожная 1а </t>
  </si>
  <si>
    <t>Субсидии бюджетам на бюджетные инвестиции на Строительство газопровода для перевода на природный газ котельной №5 пос. Донское</t>
  </si>
  <si>
    <t>Субсидии бюджетам на бюджетные инвестиции на Разработку проектной документации на распределительные газопроводы и газовые вводы к жилым домам пос. Донское</t>
  </si>
  <si>
    <t>356 202 02145 05 0000 151</t>
  </si>
  <si>
    <t>Модернизация региональных систем общего образования</t>
  </si>
  <si>
    <t>Субсидия на поддержку муниципальных газет</t>
  </si>
  <si>
    <t>Субсидия на стимулирующие выплаты специалистам муниципальных библиотек</t>
  </si>
  <si>
    <t>356 202 03007 05 0000 151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</si>
  <si>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</si>
  <si>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356 202 03099 05 0000 151</t>
  </si>
  <si>
    <t>356 202 04033 05 0000 151</t>
  </si>
  <si>
    <t xml:space="preserve"> </t>
  </si>
  <si>
    <t>Межбюджетные трансферты, предаваемые бюджетам на премирование победителей Всероссийского конкурса на звание "Самое благоустроенное городское (сельское) поселение России</t>
  </si>
  <si>
    <t>356 202 02041 05 0000 151</t>
  </si>
  <si>
    <t>Субсидии бюджетам 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</si>
  <si>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356 202 03026 05 0000 151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</si>
  <si>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</si>
  <si>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Субсидии бюджетам на реализацию федеральных целевых программ</t>
  </si>
  <si>
    <t>356 202 02051 05 0000 151</t>
  </si>
  <si>
    <t>356 202 04025 05 0000 151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</si>
  <si>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</si>
  <si>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Субсидия из областного бюджета по итогам конкурса проектов загородных тематических смен, лагерей "Балтийское лето - 2012"</t>
  </si>
  <si>
    <t xml:space="preserve">Межбюджетные трансферты на приобретение компьютерного оборудования и программного обеспечения </t>
  </si>
  <si>
    <t>Субсидия из областного бюджета на поощрение лучших учителей и педагогических работников в рамках приоритетного национального проекта "Образование" в 2012 году</t>
  </si>
  <si>
    <r>
      <t xml:space="preserve">изменения на </t>
    </r>
    <r>
      <rPr>
        <sz val="8"/>
        <rFont val="Times New Roman"/>
        <family val="1"/>
        <charset val="204"/>
      </rPr>
      <t>01.10.12</t>
    </r>
  </si>
  <si>
    <r>
      <t>изменения на 07</t>
    </r>
    <r>
      <rPr>
        <sz val="8"/>
        <rFont val="Times New Roman"/>
        <family val="1"/>
        <charset val="204"/>
      </rPr>
      <t>.12.12</t>
    </r>
  </si>
  <si>
    <t>356 202 02009 05 0000 151</t>
  </si>
  <si>
    <t>Субсидии бюджетам муниципальных районов для финансового обеспечения мероприятий на поддержку малого и среднего предпринимательства в 2012 году</t>
  </si>
  <si>
    <t xml:space="preserve"> Субсидия на реализацию ЦП Калининградской обаласти "Обращение с отходами производства и потребления в КО на 2012-2016 годы"</t>
  </si>
  <si>
    <t>Субсидия на реализацию мероприятий целевой программы Калининградской области "Физическая культура и спорт - для всех" на 2007-2016 годы по постановлению от 26.10.2012 г. №815</t>
  </si>
  <si>
    <t xml:space="preserve"> Субсидия на реализацию мероприятий целевой программы Калининградской области "Развитие культуры Калининградской области (2007-2013 годы)"</t>
  </si>
  <si>
    <t>Региональная 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</si>
  <si>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Проведение мероприятий по подключению общедоступных  библиотек КО к сети Интернет и развитие системы библиотечного дела с учетом задачи расширения информационных технологий и оцифровки в 2012 году</t>
  </si>
  <si>
    <t>Итого безвозмездные поступления от других бюджетов бюджетной системы Российской Федерации</t>
  </si>
  <si>
    <t>356 207 05000 05 0000 180</t>
  </si>
  <si>
    <t xml:space="preserve">Итого прочие безвозмездные поступления </t>
  </si>
  <si>
    <t>Всего безвозмездные поступления</t>
  </si>
  <si>
    <r>
      <t>изменения на 24</t>
    </r>
    <r>
      <rPr>
        <sz val="8"/>
        <rFont val="Times New Roman"/>
        <family val="1"/>
        <charset val="204"/>
      </rPr>
      <t>.12.12</t>
    </r>
  </si>
  <si>
    <t>356 202 02051 05 0025 151</t>
  </si>
  <si>
    <t xml:space="preserve"> Субсидии на реализацию мероприятий ФЦП Развитие образования на 2011-2015гг.</t>
  </si>
  <si>
    <t>от 25 декабря 2012г. № 82</t>
  </si>
  <si>
    <t>Субсидии на мероприятия по организации оздоровительной кампании детей за счет средств  федерального бюджета</t>
  </si>
  <si>
    <t>Субсидии на мероприятия по организации оздоровительной кампании детей за счет средств  областного бюджета</t>
  </si>
  <si>
    <t xml:space="preserve"> Субсидия из областного бюджета на 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дополнительные места</t>
  </si>
  <si>
    <t>Субсидия на проведение работ по капитальному ремонту в учреждениях в соответствии с постановлением Правительства Калининградской обалсти от 16.11.2012 № 799</t>
  </si>
  <si>
    <t>Денежное вознаграждение по итогам областного смотра-конкурса "Обновление-2011" библиотекам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</si>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</sst>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/>
    <xf numFmtId="0" fontId="2" fillId="0" borderId="4" xfId="0" applyFont="1" applyBorder="1"/>
    <xf numFmtId="4" fontId="6" fillId="2" borderId="4" xfId="0" applyNumberFormat="1" applyFont="1" applyFill="1" applyBorder="1"/>
    <xf numFmtId="4" fontId="2" fillId="2" borderId="4" xfId="0" applyNumberFormat="1" applyFont="1" applyFill="1" applyBorder="1"/>
    <xf numFmtId="0" fontId="2" fillId="0" borderId="7" xfId="0" applyFont="1" applyBorder="1"/>
    <xf numFmtId="4" fontId="6" fillId="2" borderId="7" xfId="0" applyNumberFormat="1" applyFont="1" applyFill="1" applyBorder="1"/>
    <xf numFmtId="4" fontId="2" fillId="2" borderId="7" xfId="0" applyNumberFormat="1" applyFont="1" applyFill="1" applyBorder="1"/>
    <xf numFmtId="4" fontId="1" fillId="0" borderId="6" xfId="0" applyNumberFormat="1" applyFont="1" applyBorder="1"/>
    <xf numFmtId="4" fontId="1" fillId="0" borderId="4" xfId="0" applyNumberFormat="1" applyFont="1" applyBorder="1"/>
    <xf numFmtId="4" fontId="8" fillId="0" borderId="6" xfId="0" applyNumberFormat="1" applyFont="1" applyBorder="1"/>
    <xf numFmtId="4" fontId="1" fillId="2" borderId="4" xfId="0" applyNumberFormat="1" applyFont="1" applyFill="1" applyBorder="1"/>
    <xf numFmtId="4" fontId="1" fillId="2" borderId="6" xfId="0" applyNumberFormat="1" applyFont="1" applyFill="1" applyBorder="1"/>
    <xf numFmtId="4" fontId="8" fillId="0" borderId="4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view="pageLayout" zoomScaleNormal="100" workbookViewId="0">
      <selection activeCell="A2" sqref="A2:O2"/>
    </sheetView>
  </sheetViews>
  <sheetFormatPr defaultRowHeight="15.75" x14ac:dyDescent="0.25"/>
  <cols>
    <col min="1" max="1" width="29.140625" style="28" customWidth="1"/>
    <col min="2" max="2" width="78.28515625" style="2" customWidth="1"/>
    <col min="3" max="3" width="12.140625" style="2" hidden="1" customWidth="1"/>
    <col min="4" max="4" width="11.140625" style="24" hidden="1" customWidth="1"/>
    <col min="5" max="5" width="15.140625" style="27" hidden="1" customWidth="1"/>
    <col min="6" max="6" width="0" style="2" hidden="1" customWidth="1"/>
    <col min="7" max="7" width="14.28515625" style="2" hidden="1" customWidth="1"/>
    <col min="8" max="8" width="11.85546875" style="2" hidden="1" customWidth="1"/>
    <col min="9" max="9" width="14.85546875" style="2" hidden="1" customWidth="1"/>
    <col min="10" max="10" width="14.140625" style="2" hidden="1" customWidth="1"/>
    <col min="11" max="11" width="19" style="2" hidden="1" customWidth="1"/>
    <col min="12" max="12" width="14.140625" style="2" hidden="1" customWidth="1"/>
    <col min="13" max="13" width="19" style="28" hidden="1" customWidth="1"/>
    <col min="14" max="14" width="5.140625" style="2" hidden="1" customWidth="1"/>
    <col min="15" max="15" width="14.140625" style="28" customWidth="1"/>
    <col min="16" max="16384" width="9.140625" style="2"/>
  </cols>
  <sheetData>
    <row r="1" spans="1:15" x14ac:dyDescent="0.25">
      <c r="A1" s="51" t="s">
        <v>116</v>
      </c>
      <c r="B1" s="52"/>
      <c r="C1" s="52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15.75" customHeight="1" x14ac:dyDescent="0.25">
      <c r="A2" s="51" t="s">
        <v>0</v>
      </c>
      <c r="B2" s="52"/>
      <c r="C2" s="52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5" ht="15.75" customHeight="1" x14ac:dyDescent="0.25">
      <c r="A3" s="51" t="s">
        <v>1</v>
      </c>
      <c r="B3" s="52"/>
      <c r="C3" s="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75" customHeight="1" x14ac:dyDescent="0.25">
      <c r="A4" s="51" t="s">
        <v>110</v>
      </c>
      <c r="B4" s="52"/>
      <c r="C4" s="52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ht="5.25" customHeight="1" x14ac:dyDescent="0.25">
      <c r="A5" s="51"/>
      <c r="B5" s="52"/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x14ac:dyDescent="0.25">
      <c r="A6" s="51" t="s">
        <v>5</v>
      </c>
      <c r="B6" s="52"/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ht="15.75" customHeight="1" x14ac:dyDescent="0.25">
      <c r="A7" s="51" t="s">
        <v>0</v>
      </c>
      <c r="B7" s="52"/>
      <c r="C7" s="52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5" ht="15.75" customHeight="1" x14ac:dyDescent="0.25">
      <c r="A8" s="51" t="s">
        <v>1</v>
      </c>
      <c r="B8" s="52"/>
      <c r="C8" s="52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 x14ac:dyDescent="0.25">
      <c r="A9" s="51" t="s">
        <v>49</v>
      </c>
      <c r="B9" s="52"/>
      <c r="C9" s="52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0" spans="1:15" ht="3" customHeight="1" x14ac:dyDescent="0.25"/>
    <row r="11" spans="1:15" ht="0.75" hidden="1" customHeight="1" x14ac:dyDescent="0.25">
      <c r="A11" s="59"/>
      <c r="B11" s="59"/>
      <c r="C11" s="59"/>
    </row>
    <row r="12" spans="1:15" ht="41.25" customHeight="1" x14ac:dyDescent="0.3">
      <c r="A12" s="61" t="s">
        <v>63</v>
      </c>
      <c r="B12" s="61"/>
      <c r="C12" s="61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3.75" customHeight="1" x14ac:dyDescent="0.25">
      <c r="A13" s="60"/>
      <c r="B13" s="60"/>
      <c r="C13" s="60"/>
    </row>
    <row r="14" spans="1:15" x14ac:dyDescent="0.25">
      <c r="I14" s="28" t="s">
        <v>2</v>
      </c>
    </row>
    <row r="15" spans="1:15" ht="23.25" customHeight="1" x14ac:dyDescent="0.25">
      <c r="A15" s="47" t="s">
        <v>4</v>
      </c>
      <c r="B15" s="1" t="s">
        <v>6</v>
      </c>
      <c r="C15" s="1" t="s">
        <v>3</v>
      </c>
      <c r="D15" s="25" t="s">
        <v>51</v>
      </c>
      <c r="E15" s="29" t="s">
        <v>3</v>
      </c>
      <c r="F15" s="25" t="s">
        <v>51</v>
      </c>
      <c r="G15" s="29" t="s">
        <v>3</v>
      </c>
      <c r="H15" s="25" t="s">
        <v>51</v>
      </c>
      <c r="I15" s="29" t="s">
        <v>3</v>
      </c>
      <c r="J15" s="33" t="s">
        <v>94</v>
      </c>
      <c r="K15" s="29" t="s">
        <v>3</v>
      </c>
      <c r="L15" s="33" t="s">
        <v>95</v>
      </c>
      <c r="M15" s="29" t="s">
        <v>3</v>
      </c>
      <c r="N15" s="33" t="s">
        <v>107</v>
      </c>
      <c r="O15" s="29" t="s">
        <v>3</v>
      </c>
    </row>
    <row r="16" spans="1:15" x14ac:dyDescent="0.25">
      <c r="A16" s="48"/>
      <c r="B16" s="4" t="s">
        <v>7</v>
      </c>
      <c r="C16" s="17">
        <f>C17+C18</f>
        <v>4008</v>
      </c>
      <c r="D16" s="26"/>
      <c r="E16" s="30">
        <f>E17+E18</f>
        <v>4548.1000000000004</v>
      </c>
      <c r="F16" s="26"/>
      <c r="G16" s="30">
        <f>G17+G18</f>
        <v>4598.1000000000004</v>
      </c>
      <c r="H16" s="26"/>
      <c r="I16" s="30">
        <f>I17+I18</f>
        <v>5497.8</v>
      </c>
      <c r="J16" s="26"/>
      <c r="K16" s="30">
        <f>K17+K18</f>
        <v>5497.8</v>
      </c>
      <c r="L16" s="26"/>
      <c r="M16" s="30">
        <f>M17+M18</f>
        <v>5497.8</v>
      </c>
      <c r="N16" s="26"/>
      <c r="O16" s="30">
        <f>O17+O18</f>
        <v>5497.8</v>
      </c>
    </row>
    <row r="17" spans="1:15" ht="31.5" x14ac:dyDescent="0.25">
      <c r="A17" s="48" t="s">
        <v>38</v>
      </c>
      <c r="B17" s="23" t="s">
        <v>8</v>
      </c>
      <c r="C17" s="8">
        <v>4008</v>
      </c>
      <c r="D17" s="26"/>
      <c r="E17" s="31">
        <f>C17+D17</f>
        <v>4008</v>
      </c>
      <c r="F17" s="26"/>
      <c r="G17" s="31">
        <f>E17+F17</f>
        <v>4008</v>
      </c>
      <c r="H17" s="26"/>
      <c r="I17" s="31">
        <f>G17+H17</f>
        <v>4008</v>
      </c>
      <c r="J17" s="26"/>
      <c r="K17" s="31">
        <f>I17+J17</f>
        <v>4008</v>
      </c>
      <c r="L17" s="26"/>
      <c r="M17" s="31">
        <f>K17+L17</f>
        <v>4008</v>
      </c>
      <c r="N17" s="26"/>
      <c r="O17" s="31">
        <f>M17+N17</f>
        <v>4008</v>
      </c>
    </row>
    <row r="18" spans="1:15" ht="15.75" customHeight="1" x14ac:dyDescent="0.25">
      <c r="A18" s="48" t="s">
        <v>61</v>
      </c>
      <c r="B18" s="23" t="s">
        <v>62</v>
      </c>
      <c r="C18" s="8"/>
      <c r="D18" s="26">
        <f>445.1+95</f>
        <v>540.1</v>
      </c>
      <c r="E18" s="31">
        <f>C18+D18</f>
        <v>540.1</v>
      </c>
      <c r="F18" s="26">
        <v>50</v>
      </c>
      <c r="G18" s="31">
        <f>E18+F18</f>
        <v>590.1</v>
      </c>
      <c r="H18" s="26">
        <v>899.7</v>
      </c>
      <c r="I18" s="31">
        <f>G18+H18</f>
        <v>1489.8000000000002</v>
      </c>
      <c r="J18" s="26"/>
      <c r="K18" s="31">
        <f>I18+J18</f>
        <v>1489.8000000000002</v>
      </c>
      <c r="L18" s="26"/>
      <c r="M18" s="31">
        <f>K18+L18</f>
        <v>1489.8000000000002</v>
      </c>
      <c r="N18" s="26"/>
      <c r="O18" s="31">
        <f>M18+N18</f>
        <v>1489.8000000000002</v>
      </c>
    </row>
    <row r="19" spans="1:15" x14ac:dyDescent="0.25">
      <c r="A19" s="49"/>
      <c r="B19" s="6" t="s">
        <v>9</v>
      </c>
      <c r="C19" s="19">
        <f>SUM(C24:C39)</f>
        <v>59985.840000000004</v>
      </c>
      <c r="D19" s="26"/>
      <c r="E19" s="30">
        <f>SUM(E24:E39)</f>
        <v>59985.840000000004</v>
      </c>
      <c r="F19" s="26"/>
      <c r="G19" s="30">
        <f>SUM(G20:G39)</f>
        <v>62078.15</v>
      </c>
      <c r="H19" s="26"/>
      <c r="I19" s="30">
        <f>SUM(I20:I39)</f>
        <v>62078.15</v>
      </c>
      <c r="J19" s="26"/>
      <c r="K19" s="30">
        <f>SUM(K20:K39)</f>
        <v>63399.450000000004</v>
      </c>
      <c r="L19" s="26"/>
      <c r="M19" s="30">
        <f>SUM(M20:M39)</f>
        <v>63984.640000000014</v>
      </c>
      <c r="N19" s="26"/>
      <c r="O19" s="30">
        <f>SUM(O20:O39)</f>
        <v>63516.300000000017</v>
      </c>
    </row>
    <row r="20" spans="1:15" ht="15.75" customHeight="1" x14ac:dyDescent="0.25">
      <c r="A20" s="49" t="s">
        <v>59</v>
      </c>
      <c r="B20" s="5" t="s">
        <v>16</v>
      </c>
      <c r="C20" s="18">
        <v>629.70000000000005</v>
      </c>
      <c r="D20" s="26"/>
      <c r="E20" s="31">
        <f>C20+D20</f>
        <v>629.70000000000005</v>
      </c>
      <c r="F20" s="26"/>
      <c r="G20" s="31">
        <f>E20+F20</f>
        <v>629.70000000000005</v>
      </c>
      <c r="H20" s="26"/>
      <c r="I20" s="31">
        <f>G20+H20</f>
        <v>629.70000000000005</v>
      </c>
      <c r="J20" s="26"/>
      <c r="K20" s="31">
        <f>I20+J20</f>
        <v>629.70000000000005</v>
      </c>
      <c r="L20" s="26">
        <v>9.1999999999999993</v>
      </c>
      <c r="M20" s="31">
        <f>K20+L20</f>
        <v>638.90000000000009</v>
      </c>
      <c r="N20" s="26">
        <v>18.5</v>
      </c>
      <c r="O20" s="31">
        <f>M20+N20</f>
        <v>657.40000000000009</v>
      </c>
    </row>
    <row r="21" spans="1:15" ht="31.5" customHeight="1" x14ac:dyDescent="0.25">
      <c r="A21" s="49" t="s">
        <v>77</v>
      </c>
      <c r="B21" s="23" t="s">
        <v>78</v>
      </c>
      <c r="C21" s="18"/>
      <c r="D21" s="26"/>
      <c r="E21" s="31"/>
      <c r="F21" s="26">
        <v>13.31</v>
      </c>
      <c r="G21" s="31">
        <f>E21+F21</f>
        <v>13.31</v>
      </c>
      <c r="H21" s="26"/>
      <c r="I21" s="31">
        <f>G21+H21</f>
        <v>13.31</v>
      </c>
      <c r="J21" s="26"/>
      <c r="K21" s="31">
        <f>I21+J21</f>
        <v>13.31</v>
      </c>
      <c r="L21" s="26"/>
      <c r="M21" s="31">
        <f>K21+L21</f>
        <v>13.31</v>
      </c>
      <c r="N21" s="26"/>
      <c r="O21" s="31">
        <f>M21+N21</f>
        <v>13.31</v>
      </c>
    </row>
    <row r="22" spans="1:15" ht="31.5" x14ac:dyDescent="0.25">
      <c r="A22" s="49" t="s">
        <v>60</v>
      </c>
      <c r="B22" s="5" t="s">
        <v>17</v>
      </c>
      <c r="C22" s="18">
        <v>582.1</v>
      </c>
      <c r="D22" s="26"/>
      <c r="E22" s="31">
        <f>C22+D22</f>
        <v>582.1</v>
      </c>
      <c r="F22" s="26"/>
      <c r="G22" s="31">
        <f>E22+F22</f>
        <v>582.1</v>
      </c>
      <c r="H22" s="26"/>
      <c r="I22" s="31">
        <f>G22+H22</f>
        <v>582.1</v>
      </c>
      <c r="J22" s="26"/>
      <c r="K22" s="31">
        <f>I22+J22</f>
        <v>582.1</v>
      </c>
      <c r="L22" s="26"/>
      <c r="M22" s="31">
        <f>K22+L22</f>
        <v>582.1</v>
      </c>
      <c r="N22" s="26"/>
      <c r="O22" s="31">
        <f>M22+N22</f>
        <v>582.1</v>
      </c>
    </row>
    <row r="23" spans="1:15" ht="15" customHeight="1" x14ac:dyDescent="0.25">
      <c r="A23" s="49" t="s">
        <v>10</v>
      </c>
      <c r="B23" s="5" t="s">
        <v>11</v>
      </c>
      <c r="C23" s="18"/>
      <c r="D23" s="26">
        <v>867.2</v>
      </c>
      <c r="E23" s="31">
        <f>C23+D23</f>
        <v>867.2</v>
      </c>
      <c r="F23" s="26"/>
      <c r="G23" s="31">
        <f>E23+F23</f>
        <v>867.2</v>
      </c>
      <c r="H23" s="26"/>
      <c r="I23" s="31">
        <f>G23+H23</f>
        <v>867.2</v>
      </c>
      <c r="J23" s="26"/>
      <c r="K23" s="31">
        <f>I23+J23</f>
        <v>867.2</v>
      </c>
      <c r="L23" s="26">
        <v>60</v>
      </c>
      <c r="M23" s="31">
        <f>K23+L23</f>
        <v>927.2</v>
      </c>
      <c r="N23" s="26"/>
      <c r="O23" s="31">
        <f>M23+N23</f>
        <v>927.2</v>
      </c>
    </row>
    <row r="24" spans="1:15" ht="78.75" customHeight="1" x14ac:dyDescent="0.25">
      <c r="A24" s="49" t="s">
        <v>58</v>
      </c>
      <c r="B24" s="23" t="s">
        <v>46</v>
      </c>
      <c r="C24" s="18">
        <v>46566.400000000001</v>
      </c>
      <c r="D24" s="26"/>
      <c r="E24" s="31">
        <f t="shared" ref="E24:E37" si="0">C24+D24</f>
        <v>46566.400000000001</v>
      </c>
      <c r="F24" s="26"/>
      <c r="G24" s="31">
        <f t="shared" ref="G24:G37" si="1">E24+F24</f>
        <v>46566.400000000001</v>
      </c>
      <c r="H24" s="26"/>
      <c r="I24" s="31">
        <f t="shared" ref="I24:I29" si="2">G24+H24</f>
        <v>46566.400000000001</v>
      </c>
      <c r="J24" s="26"/>
      <c r="K24" s="31">
        <f t="shared" ref="K24:K29" si="3">I24+J24</f>
        <v>46566.400000000001</v>
      </c>
      <c r="L24" s="26"/>
      <c r="M24" s="31">
        <f t="shared" ref="M24:M29" si="4">K24+L24</f>
        <v>46566.400000000001</v>
      </c>
      <c r="N24" s="26">
        <v>2.6</v>
      </c>
      <c r="O24" s="31">
        <f t="shared" ref="O24:O29" si="5">M24+N24</f>
        <v>46569</v>
      </c>
    </row>
    <row r="25" spans="1:15" ht="31.5" customHeight="1" x14ac:dyDescent="0.25">
      <c r="A25" s="49" t="s">
        <v>58</v>
      </c>
      <c r="B25" s="5" t="s">
        <v>12</v>
      </c>
      <c r="C25" s="18">
        <v>92</v>
      </c>
      <c r="D25" s="26"/>
      <c r="E25" s="31">
        <f t="shared" si="0"/>
        <v>92</v>
      </c>
      <c r="F25" s="26"/>
      <c r="G25" s="31">
        <f t="shared" si="1"/>
        <v>92</v>
      </c>
      <c r="H25" s="26"/>
      <c r="I25" s="31">
        <f t="shared" si="2"/>
        <v>92</v>
      </c>
      <c r="J25" s="26"/>
      <c r="K25" s="31">
        <f t="shared" si="3"/>
        <v>92</v>
      </c>
      <c r="L25" s="26">
        <v>17.63</v>
      </c>
      <c r="M25" s="31">
        <f t="shared" si="4"/>
        <v>109.63</v>
      </c>
      <c r="N25" s="26"/>
      <c r="O25" s="31">
        <f t="shared" si="5"/>
        <v>109.63</v>
      </c>
    </row>
    <row r="26" spans="1:15" ht="45.75" customHeight="1" x14ac:dyDescent="0.25">
      <c r="A26" s="49" t="s">
        <v>58</v>
      </c>
      <c r="B26" s="20" t="s">
        <v>48</v>
      </c>
      <c r="C26" s="18">
        <v>864</v>
      </c>
      <c r="D26" s="26"/>
      <c r="E26" s="31">
        <f t="shared" si="0"/>
        <v>864</v>
      </c>
      <c r="F26" s="26"/>
      <c r="G26" s="31">
        <f t="shared" si="1"/>
        <v>864</v>
      </c>
      <c r="H26" s="26"/>
      <c r="I26" s="31">
        <f t="shared" si="2"/>
        <v>864</v>
      </c>
      <c r="J26" s="26"/>
      <c r="K26" s="31">
        <f t="shared" si="3"/>
        <v>864</v>
      </c>
      <c r="L26" s="26"/>
      <c r="M26" s="31">
        <f t="shared" si="4"/>
        <v>864</v>
      </c>
      <c r="N26" s="26"/>
      <c r="O26" s="31">
        <f t="shared" si="5"/>
        <v>864</v>
      </c>
    </row>
    <row r="27" spans="1:15" ht="45" customHeight="1" x14ac:dyDescent="0.25">
      <c r="A27" s="49" t="s">
        <v>58</v>
      </c>
      <c r="B27" s="10" t="s">
        <v>47</v>
      </c>
      <c r="C27" s="18">
        <v>3745.6</v>
      </c>
      <c r="D27" s="26"/>
      <c r="E27" s="31">
        <f t="shared" si="0"/>
        <v>3745.6</v>
      </c>
      <c r="F27" s="26"/>
      <c r="G27" s="31">
        <f t="shared" si="1"/>
        <v>3745.6</v>
      </c>
      <c r="H27" s="26"/>
      <c r="I27" s="31">
        <f t="shared" si="2"/>
        <v>3745.6</v>
      </c>
      <c r="J27" s="26"/>
      <c r="K27" s="31">
        <f t="shared" si="3"/>
        <v>3745.6</v>
      </c>
      <c r="L27" s="26">
        <v>37.700000000000003</v>
      </c>
      <c r="M27" s="31">
        <f t="shared" si="4"/>
        <v>3783.2999999999997</v>
      </c>
      <c r="N27" s="26"/>
      <c r="O27" s="31">
        <f t="shared" si="5"/>
        <v>3783.2999999999997</v>
      </c>
    </row>
    <row r="28" spans="1:15" ht="15.75" customHeight="1" x14ac:dyDescent="0.25">
      <c r="A28" s="49" t="s">
        <v>58</v>
      </c>
      <c r="B28" s="5" t="s">
        <v>13</v>
      </c>
      <c r="C28" s="18">
        <v>373.8</v>
      </c>
      <c r="D28" s="26"/>
      <c r="E28" s="31">
        <f t="shared" si="0"/>
        <v>373.8</v>
      </c>
      <c r="F28" s="26"/>
      <c r="G28" s="31">
        <f t="shared" si="1"/>
        <v>373.8</v>
      </c>
      <c r="H28" s="26"/>
      <c r="I28" s="31">
        <f t="shared" si="2"/>
        <v>373.8</v>
      </c>
      <c r="J28" s="26"/>
      <c r="K28" s="31">
        <f t="shared" si="3"/>
        <v>373.8</v>
      </c>
      <c r="L28" s="26"/>
      <c r="M28" s="31">
        <f t="shared" si="4"/>
        <v>373.8</v>
      </c>
      <c r="N28" s="26"/>
      <c r="O28" s="31">
        <f t="shared" si="5"/>
        <v>373.8</v>
      </c>
    </row>
    <row r="29" spans="1:15" ht="30.75" customHeight="1" x14ac:dyDescent="0.25">
      <c r="A29" s="49" t="s">
        <v>58</v>
      </c>
      <c r="B29" s="5" t="s">
        <v>14</v>
      </c>
      <c r="C29" s="18">
        <v>726.99</v>
      </c>
      <c r="D29" s="26"/>
      <c r="E29" s="31">
        <f t="shared" si="0"/>
        <v>726.99</v>
      </c>
      <c r="F29" s="26"/>
      <c r="G29" s="31">
        <f t="shared" si="1"/>
        <v>726.99</v>
      </c>
      <c r="H29" s="26"/>
      <c r="I29" s="31">
        <f t="shared" si="2"/>
        <v>726.99</v>
      </c>
      <c r="J29" s="26"/>
      <c r="K29" s="31">
        <f t="shared" si="3"/>
        <v>726.99</v>
      </c>
      <c r="L29" s="26"/>
      <c r="M29" s="31">
        <f t="shared" si="4"/>
        <v>726.99</v>
      </c>
      <c r="N29" s="26"/>
      <c r="O29" s="31">
        <f t="shared" si="5"/>
        <v>726.99</v>
      </c>
    </row>
    <row r="30" spans="1:15" ht="49.5" customHeight="1" x14ac:dyDescent="0.25">
      <c r="A30" s="50" t="s">
        <v>58</v>
      </c>
      <c r="B30" s="5" t="s">
        <v>34</v>
      </c>
      <c r="C30" s="18">
        <v>104.7</v>
      </c>
      <c r="D30" s="26"/>
      <c r="E30" s="31">
        <f>C30+D30</f>
        <v>104.7</v>
      </c>
      <c r="F30" s="26"/>
      <c r="G30" s="31">
        <f>E30+F30</f>
        <v>104.7</v>
      </c>
      <c r="H30" s="26"/>
      <c r="I30" s="31">
        <f>G30+H30</f>
        <v>104.7</v>
      </c>
      <c r="J30" s="26"/>
      <c r="K30" s="31">
        <f>I30+J30</f>
        <v>104.7</v>
      </c>
      <c r="L30" s="26"/>
      <c r="M30" s="31">
        <f>K30+L30</f>
        <v>104.7</v>
      </c>
      <c r="N30" s="26">
        <v>-8.6199999999999992</v>
      </c>
      <c r="O30" s="31">
        <f>M30+N30</f>
        <v>96.08</v>
      </c>
    </row>
    <row r="31" spans="1:15" ht="63" customHeight="1" x14ac:dyDescent="0.25">
      <c r="A31" s="50" t="s">
        <v>85</v>
      </c>
      <c r="B31" s="23" t="s">
        <v>86</v>
      </c>
      <c r="C31" s="18"/>
      <c r="D31" s="26"/>
      <c r="E31" s="31"/>
      <c r="F31" s="26"/>
      <c r="G31" s="31"/>
      <c r="H31" s="26"/>
      <c r="I31" s="31"/>
      <c r="J31" s="26">
        <v>1321.3</v>
      </c>
      <c r="K31" s="31">
        <f>I31+J31</f>
        <v>1321.3</v>
      </c>
      <c r="L31" s="26"/>
      <c r="M31" s="31">
        <f>K31+L31</f>
        <v>1321.3</v>
      </c>
      <c r="N31" s="26"/>
      <c r="O31" s="31">
        <f>M31+N31</f>
        <v>1321.3</v>
      </c>
    </row>
    <row r="32" spans="1:15" ht="60.75" customHeight="1" x14ac:dyDescent="0.25">
      <c r="A32" s="49" t="s">
        <v>40</v>
      </c>
      <c r="B32" s="5" t="s">
        <v>50</v>
      </c>
      <c r="C32" s="18">
        <v>4030.62</v>
      </c>
      <c r="D32" s="26"/>
      <c r="E32" s="31">
        <f t="shared" si="0"/>
        <v>4030.62</v>
      </c>
      <c r="F32" s="26"/>
      <c r="G32" s="31">
        <f t="shared" si="1"/>
        <v>4030.62</v>
      </c>
      <c r="H32" s="26"/>
      <c r="I32" s="31">
        <f t="shared" ref="I32:I35" si="6">G32+H32</f>
        <v>4030.62</v>
      </c>
      <c r="J32" s="26"/>
      <c r="K32" s="31">
        <f t="shared" ref="K32:K35" si="7">I32+J32</f>
        <v>4030.62</v>
      </c>
      <c r="L32" s="26"/>
      <c r="M32" s="31">
        <f t="shared" ref="M32:M35" si="8">K32+L32</f>
        <v>4030.62</v>
      </c>
      <c r="N32" s="26">
        <v>-480.82</v>
      </c>
      <c r="O32" s="31">
        <f t="shared" ref="O32:O35" si="9">M32+N32</f>
        <v>3549.7999999999997</v>
      </c>
    </row>
    <row r="33" spans="1:15" ht="45.75" customHeight="1" x14ac:dyDescent="0.25">
      <c r="A33" s="49" t="s">
        <v>39</v>
      </c>
      <c r="B33" s="5" t="s">
        <v>15</v>
      </c>
      <c r="C33" s="18">
        <v>1675.1</v>
      </c>
      <c r="D33" s="26"/>
      <c r="E33" s="31">
        <f t="shared" si="0"/>
        <v>1675.1</v>
      </c>
      <c r="F33" s="26"/>
      <c r="G33" s="31">
        <f t="shared" si="1"/>
        <v>1675.1</v>
      </c>
      <c r="H33" s="26"/>
      <c r="I33" s="31">
        <f t="shared" si="6"/>
        <v>1675.1</v>
      </c>
      <c r="J33" s="26"/>
      <c r="K33" s="31">
        <f t="shared" si="7"/>
        <v>1675.1</v>
      </c>
      <c r="L33" s="26">
        <v>460.66</v>
      </c>
      <c r="M33" s="31">
        <f t="shared" si="8"/>
        <v>2135.7599999999998</v>
      </c>
      <c r="N33" s="26"/>
      <c r="O33" s="31">
        <f t="shared" si="9"/>
        <v>2135.7599999999998</v>
      </c>
    </row>
    <row r="34" spans="1:15" ht="62.25" customHeight="1" x14ac:dyDescent="0.25">
      <c r="A34" s="50" t="s">
        <v>79</v>
      </c>
      <c r="B34" s="23" t="s">
        <v>45</v>
      </c>
      <c r="C34" s="18">
        <v>1806.4</v>
      </c>
      <c r="D34" s="26"/>
      <c r="E34" s="31">
        <f t="shared" si="0"/>
        <v>1806.4</v>
      </c>
      <c r="F34" s="26"/>
      <c r="G34" s="31">
        <f t="shared" si="1"/>
        <v>1806.4</v>
      </c>
      <c r="H34" s="26"/>
      <c r="I34" s="31">
        <f t="shared" si="6"/>
        <v>1806.4</v>
      </c>
      <c r="J34" s="26"/>
      <c r="K34" s="31">
        <f t="shared" si="7"/>
        <v>1806.4</v>
      </c>
      <c r="L34" s="26"/>
      <c r="M34" s="31">
        <f t="shared" si="8"/>
        <v>1806.4</v>
      </c>
      <c r="N34" s="26"/>
      <c r="O34" s="31">
        <f t="shared" si="9"/>
        <v>1806.4</v>
      </c>
    </row>
    <row r="35" spans="1:15" ht="33.75" hidden="1" customHeight="1" x14ac:dyDescent="0.25">
      <c r="A35" s="49" t="s">
        <v>41</v>
      </c>
      <c r="B35" s="5" t="s">
        <v>33</v>
      </c>
      <c r="C35" s="18"/>
      <c r="D35" s="26"/>
      <c r="E35" s="31">
        <f t="shared" si="0"/>
        <v>0</v>
      </c>
      <c r="F35" s="26"/>
      <c r="G35" s="31">
        <f t="shared" si="1"/>
        <v>0</v>
      </c>
      <c r="H35" s="26"/>
      <c r="I35" s="31">
        <f t="shared" si="6"/>
        <v>0</v>
      </c>
      <c r="J35" s="26"/>
      <c r="K35" s="31">
        <f t="shared" si="7"/>
        <v>0</v>
      </c>
      <c r="L35" s="26"/>
      <c r="M35" s="31">
        <f t="shared" si="8"/>
        <v>0</v>
      </c>
      <c r="N35" s="26"/>
      <c r="O35" s="31">
        <f t="shared" si="9"/>
        <v>0</v>
      </c>
    </row>
    <row r="36" spans="1:15" ht="66" hidden="1" customHeight="1" x14ac:dyDescent="0.25">
      <c r="D36" s="2"/>
      <c r="E36" s="2"/>
    </row>
    <row r="37" spans="1:15" ht="47.25" customHeight="1" x14ac:dyDescent="0.25">
      <c r="A37" s="50" t="s">
        <v>58</v>
      </c>
      <c r="B37" s="23" t="s">
        <v>44</v>
      </c>
      <c r="C37" s="18">
        <v>0.23</v>
      </c>
      <c r="D37" s="26"/>
      <c r="E37" s="31">
        <f t="shared" si="0"/>
        <v>0.23</v>
      </c>
      <c r="F37" s="26"/>
      <c r="G37" s="31">
        <f t="shared" si="1"/>
        <v>0.23</v>
      </c>
      <c r="H37" s="26"/>
      <c r="I37" s="31">
        <f t="shared" ref="I37" si="10">G37+H37</f>
        <v>0.23</v>
      </c>
      <c r="J37" s="26"/>
      <c r="K37" s="31">
        <f t="shared" ref="K37" si="11">I37+J37</f>
        <v>0.23</v>
      </c>
      <c r="L37" s="26"/>
      <c r="M37" s="31">
        <f t="shared" ref="M37" si="12">K37+L37</f>
        <v>0.23</v>
      </c>
      <c r="N37" s="26"/>
      <c r="O37" s="31">
        <f t="shared" ref="O37" si="13">M37+N37</f>
        <v>0.23</v>
      </c>
    </row>
    <row r="38" spans="1:15" ht="31.5" hidden="1" x14ac:dyDescent="0.25">
      <c r="A38" s="49" t="s">
        <v>18</v>
      </c>
      <c r="B38" s="5" t="s">
        <v>19</v>
      </c>
      <c r="C38" s="8"/>
      <c r="D38" s="26"/>
      <c r="E38" s="31"/>
      <c r="F38" s="26"/>
      <c r="G38" s="31"/>
      <c r="H38" s="26"/>
      <c r="I38" s="31"/>
      <c r="J38" s="26"/>
      <c r="K38" s="31"/>
      <c r="L38" s="26"/>
      <c r="M38" s="31"/>
      <c r="N38" s="26"/>
      <c r="O38" s="31"/>
    </row>
    <row r="39" spans="1:15" ht="31.5" hidden="1" x14ac:dyDescent="0.25">
      <c r="A39" s="49" t="s">
        <v>18</v>
      </c>
      <c r="B39" s="5" t="s">
        <v>20</v>
      </c>
      <c r="C39" s="8"/>
      <c r="D39" s="26"/>
      <c r="E39" s="31"/>
      <c r="F39" s="26"/>
      <c r="G39" s="31"/>
      <c r="H39" s="26"/>
      <c r="I39" s="31"/>
      <c r="J39" s="26"/>
      <c r="K39" s="31"/>
      <c r="L39" s="26"/>
      <c r="M39" s="31"/>
      <c r="N39" s="26"/>
      <c r="O39" s="31"/>
    </row>
    <row r="40" spans="1:15" x14ac:dyDescent="0.25">
      <c r="A40" s="49"/>
      <c r="B40" s="6" t="s">
        <v>21</v>
      </c>
      <c r="C40" s="17">
        <f>C58</f>
        <v>1549.9999999999998</v>
      </c>
      <c r="D40" s="26"/>
      <c r="E40" s="30">
        <f>E58+E82</f>
        <v>6332.28</v>
      </c>
      <c r="F40" s="26"/>
      <c r="G40" s="30">
        <f>SUM(G45:G54)+G58+G82</f>
        <v>140972.70000000001</v>
      </c>
      <c r="H40" s="26"/>
      <c r="I40" s="30">
        <f>SUM(I45:I54)+I58+I82+I42</f>
        <v>185835.7</v>
      </c>
      <c r="J40" s="26"/>
      <c r="K40" s="30">
        <f>SUM(K43:K54)+K58+K82+K42</f>
        <v>247964.32999999996</v>
      </c>
      <c r="L40" s="26"/>
      <c r="M40" s="30">
        <f>SUM(M43:M54)+M58+M82+M42+M41</f>
        <v>252027.84999999998</v>
      </c>
      <c r="N40" s="26"/>
      <c r="O40" s="30">
        <f>SUM(O43:O54)+O58+O82+O42+O41</f>
        <v>252883.75999999995</v>
      </c>
    </row>
    <row r="41" spans="1:15" ht="30" customHeight="1" x14ac:dyDescent="0.25">
      <c r="A41" s="49" t="s">
        <v>96</v>
      </c>
      <c r="B41" s="23" t="s">
        <v>97</v>
      </c>
      <c r="C41" s="17"/>
      <c r="D41" s="26"/>
      <c r="E41" s="30"/>
      <c r="F41" s="26"/>
      <c r="G41" s="30"/>
      <c r="H41" s="26"/>
      <c r="I41" s="30"/>
      <c r="J41" s="26"/>
      <c r="K41" s="30"/>
      <c r="L41" s="26">
        <v>70.37</v>
      </c>
      <c r="M41" s="31">
        <f t="shared" ref="M41:M56" si="14">K41+L41</f>
        <v>70.37</v>
      </c>
      <c r="N41" s="26"/>
      <c r="O41" s="31">
        <f t="shared" ref="O41:O56" si="15">M41+N41</f>
        <v>70.37</v>
      </c>
    </row>
    <row r="42" spans="1:15" ht="46.5" customHeight="1" x14ac:dyDescent="0.25">
      <c r="A42" s="49" t="s">
        <v>83</v>
      </c>
      <c r="B42" s="23" t="s">
        <v>84</v>
      </c>
      <c r="C42" s="17"/>
      <c r="D42" s="26"/>
      <c r="E42" s="30"/>
      <c r="F42" s="26"/>
      <c r="G42" s="30"/>
      <c r="H42" s="26">
        <v>39486.67</v>
      </c>
      <c r="I42" s="31">
        <f t="shared" ref="I42:I56" si="16">G42+H42</f>
        <v>39486.67</v>
      </c>
      <c r="J42" s="26"/>
      <c r="K42" s="31">
        <f t="shared" ref="K42:K56" si="17">I42+J42</f>
        <v>39486.67</v>
      </c>
      <c r="L42" s="26">
        <v>-10095.56</v>
      </c>
      <c r="M42" s="31">
        <f t="shared" si="14"/>
        <v>29391.11</v>
      </c>
      <c r="N42" s="26"/>
      <c r="O42" s="31">
        <f t="shared" si="15"/>
        <v>29391.11</v>
      </c>
    </row>
    <row r="43" spans="1:15" ht="15" customHeight="1" x14ac:dyDescent="0.25">
      <c r="A43" s="49" t="s">
        <v>88</v>
      </c>
      <c r="B43" s="23" t="s">
        <v>87</v>
      </c>
      <c r="C43" s="17"/>
      <c r="D43" s="26"/>
      <c r="E43" s="30"/>
      <c r="F43" s="26"/>
      <c r="G43" s="30"/>
      <c r="H43" s="26"/>
      <c r="I43" s="31"/>
      <c r="J43" s="26">
        <f>663.41+483.48</f>
        <v>1146.8899999999999</v>
      </c>
      <c r="K43" s="31">
        <f t="shared" si="17"/>
        <v>1146.8899999999999</v>
      </c>
      <c r="L43" s="26"/>
      <c r="M43" s="31">
        <f t="shared" si="14"/>
        <v>1146.8899999999999</v>
      </c>
      <c r="N43" s="26"/>
      <c r="O43" s="31">
        <f t="shared" si="15"/>
        <v>1146.8899999999999</v>
      </c>
    </row>
    <row r="44" spans="1:15" ht="18.75" customHeight="1" x14ac:dyDescent="0.25">
      <c r="A44" s="49" t="s">
        <v>108</v>
      </c>
      <c r="B44" s="23" t="s">
        <v>109</v>
      </c>
      <c r="C44" s="17"/>
      <c r="D44" s="26"/>
      <c r="E44" s="30"/>
      <c r="F44" s="26"/>
      <c r="G44" s="30"/>
      <c r="H44" s="26"/>
      <c r="I44" s="31"/>
      <c r="J44" s="26"/>
      <c r="K44" s="31"/>
      <c r="L44" s="26"/>
      <c r="M44" s="31"/>
      <c r="N44" s="26">
        <v>855.91</v>
      </c>
      <c r="O44" s="31">
        <f t="shared" si="15"/>
        <v>855.91</v>
      </c>
    </row>
    <row r="45" spans="1:15" ht="30.75" customHeight="1" x14ac:dyDescent="0.25">
      <c r="A45" s="49" t="s">
        <v>64</v>
      </c>
      <c r="B45" s="23" t="s">
        <v>65</v>
      </c>
      <c r="C45" s="8"/>
      <c r="D45" s="26"/>
      <c r="E45" s="32"/>
      <c r="F45" s="26">
        <v>23421.54</v>
      </c>
      <c r="G45" s="31">
        <f t="shared" ref="G45:G56" si="18">E45+F45</f>
        <v>23421.54</v>
      </c>
      <c r="H45" s="26"/>
      <c r="I45" s="31">
        <f t="shared" si="16"/>
        <v>23421.54</v>
      </c>
      <c r="J45" s="26"/>
      <c r="K45" s="31">
        <f t="shared" si="17"/>
        <v>23421.54</v>
      </c>
      <c r="L45" s="26"/>
      <c r="M45" s="31">
        <f t="shared" si="14"/>
        <v>23421.54</v>
      </c>
      <c r="N45" s="26"/>
      <c r="O45" s="31">
        <f t="shared" si="15"/>
        <v>23421.54</v>
      </c>
    </row>
    <row r="46" spans="1:15" ht="47.25" customHeight="1" x14ac:dyDescent="0.25">
      <c r="A46" s="49" t="s">
        <v>64</v>
      </c>
      <c r="B46" s="23" t="s">
        <v>66</v>
      </c>
      <c r="C46" s="8"/>
      <c r="D46" s="26"/>
      <c r="E46" s="32"/>
      <c r="F46" s="26">
        <f>5268.83+77941.44</f>
        <v>83210.27</v>
      </c>
      <c r="G46" s="31">
        <f t="shared" si="18"/>
        <v>83210.27</v>
      </c>
      <c r="H46" s="26"/>
      <c r="I46" s="31">
        <f t="shared" si="16"/>
        <v>83210.27</v>
      </c>
      <c r="J46" s="26"/>
      <c r="K46" s="31">
        <f t="shared" si="17"/>
        <v>83210.27</v>
      </c>
      <c r="L46" s="26"/>
      <c r="M46" s="31">
        <f t="shared" si="14"/>
        <v>83210.27</v>
      </c>
      <c r="N46" s="26"/>
      <c r="O46" s="31">
        <f t="shared" si="15"/>
        <v>83210.27</v>
      </c>
    </row>
    <row r="47" spans="1:15" ht="45.75" customHeight="1" x14ac:dyDescent="0.25">
      <c r="A47" s="49" t="s">
        <v>64</v>
      </c>
      <c r="B47" s="23" t="s">
        <v>67</v>
      </c>
      <c r="C47" s="8"/>
      <c r="D47" s="26"/>
      <c r="E47" s="32"/>
      <c r="F47" s="26">
        <v>2831.42</v>
      </c>
      <c r="G47" s="31">
        <f t="shared" si="18"/>
        <v>2831.42</v>
      </c>
      <c r="H47" s="26"/>
      <c r="I47" s="31">
        <f t="shared" si="16"/>
        <v>2831.42</v>
      </c>
      <c r="J47" s="26">
        <v>41884.94</v>
      </c>
      <c r="K47" s="31">
        <f t="shared" si="17"/>
        <v>44716.36</v>
      </c>
      <c r="L47" s="26"/>
      <c r="M47" s="31">
        <f t="shared" si="14"/>
        <v>44716.36</v>
      </c>
      <c r="N47" s="26"/>
      <c r="O47" s="31">
        <f t="shared" si="15"/>
        <v>44716.36</v>
      </c>
    </row>
    <row r="48" spans="1:15" ht="31.5" customHeight="1" x14ac:dyDescent="0.25">
      <c r="A48" s="49" t="s">
        <v>64</v>
      </c>
      <c r="B48" s="23" t="s">
        <v>68</v>
      </c>
      <c r="C48" s="8"/>
      <c r="D48" s="26"/>
      <c r="E48" s="32"/>
      <c r="F48" s="26">
        <v>13.32</v>
      </c>
      <c r="G48" s="31">
        <f t="shared" si="18"/>
        <v>13.32</v>
      </c>
      <c r="H48" s="26"/>
      <c r="I48" s="31">
        <f t="shared" si="16"/>
        <v>13.32</v>
      </c>
      <c r="J48" s="26">
        <v>240.05</v>
      </c>
      <c r="K48" s="31">
        <f t="shared" si="17"/>
        <v>253.37</v>
      </c>
      <c r="L48" s="26">
        <v>35.950000000000003</v>
      </c>
      <c r="M48" s="31">
        <f t="shared" si="14"/>
        <v>289.32</v>
      </c>
      <c r="N48" s="26"/>
      <c r="O48" s="31">
        <f t="shared" si="15"/>
        <v>289.32</v>
      </c>
    </row>
    <row r="49" spans="1:15" ht="46.5" customHeight="1" x14ac:dyDescent="0.25">
      <c r="A49" s="49" t="s">
        <v>64</v>
      </c>
      <c r="B49" s="23" t="s">
        <v>72</v>
      </c>
      <c r="C49" s="8"/>
      <c r="D49" s="26"/>
      <c r="E49" s="32"/>
      <c r="F49" s="26">
        <v>2234.5700000000002</v>
      </c>
      <c r="G49" s="31">
        <f t="shared" si="18"/>
        <v>2234.5700000000002</v>
      </c>
      <c r="H49" s="26"/>
      <c r="I49" s="31">
        <f t="shared" si="16"/>
        <v>2234.5700000000002</v>
      </c>
      <c r="J49" s="26"/>
      <c r="K49" s="31">
        <f t="shared" si="17"/>
        <v>2234.5700000000002</v>
      </c>
      <c r="L49" s="26"/>
      <c r="M49" s="31">
        <f t="shared" si="14"/>
        <v>2234.5700000000002</v>
      </c>
      <c r="N49" s="26"/>
      <c r="O49" s="31">
        <f t="shared" si="15"/>
        <v>2234.5700000000002</v>
      </c>
    </row>
    <row r="50" spans="1:15" ht="30.75" customHeight="1" x14ac:dyDescent="0.25">
      <c r="A50" s="49" t="s">
        <v>64</v>
      </c>
      <c r="B50" s="23" t="s">
        <v>69</v>
      </c>
      <c r="C50" s="8"/>
      <c r="D50" s="26"/>
      <c r="E50" s="32"/>
      <c r="F50" s="26">
        <v>15060</v>
      </c>
      <c r="G50" s="31">
        <f t="shared" si="18"/>
        <v>15060</v>
      </c>
      <c r="H50" s="26">
        <v>3814.06</v>
      </c>
      <c r="I50" s="31">
        <f t="shared" si="16"/>
        <v>18874.060000000001</v>
      </c>
      <c r="J50" s="26">
        <v>-6000</v>
      </c>
      <c r="K50" s="31">
        <f t="shared" si="17"/>
        <v>12874.060000000001</v>
      </c>
      <c r="L50" s="26">
        <v>12646.58</v>
      </c>
      <c r="M50" s="31">
        <f t="shared" si="14"/>
        <v>25520.639999999999</v>
      </c>
      <c r="N50" s="26"/>
      <c r="O50" s="31">
        <f t="shared" si="15"/>
        <v>25520.639999999999</v>
      </c>
    </row>
    <row r="51" spans="1:15" ht="45.75" customHeight="1" x14ac:dyDescent="0.25">
      <c r="A51" s="49" t="s">
        <v>64</v>
      </c>
      <c r="B51" s="23" t="s">
        <v>70</v>
      </c>
      <c r="C51" s="8"/>
      <c r="D51" s="26"/>
      <c r="E51" s="32"/>
      <c r="F51" s="26">
        <v>1189.49</v>
      </c>
      <c r="G51" s="31">
        <f t="shared" si="18"/>
        <v>1189.49</v>
      </c>
      <c r="H51" s="26"/>
      <c r="I51" s="31">
        <f t="shared" si="16"/>
        <v>1189.49</v>
      </c>
      <c r="J51" s="26">
        <v>17595.75</v>
      </c>
      <c r="K51" s="31">
        <f t="shared" si="17"/>
        <v>18785.240000000002</v>
      </c>
      <c r="L51" s="26"/>
      <c r="M51" s="31">
        <f t="shared" si="14"/>
        <v>18785.240000000002</v>
      </c>
      <c r="N51" s="26"/>
      <c r="O51" s="31">
        <f t="shared" si="15"/>
        <v>18785.240000000002</v>
      </c>
    </row>
    <row r="52" spans="1:15" ht="30" customHeight="1" x14ac:dyDescent="0.25">
      <c r="A52" s="49" t="s">
        <v>64</v>
      </c>
      <c r="B52" s="23" t="s">
        <v>71</v>
      </c>
      <c r="C52" s="8"/>
      <c r="D52" s="26"/>
      <c r="E52" s="32"/>
      <c r="F52" s="26">
        <v>333.86</v>
      </c>
      <c r="G52" s="31">
        <f t="shared" si="18"/>
        <v>333.86</v>
      </c>
      <c r="H52" s="26"/>
      <c r="I52" s="31">
        <f t="shared" si="16"/>
        <v>333.86</v>
      </c>
      <c r="J52" s="26">
        <v>6961</v>
      </c>
      <c r="K52" s="31">
        <f t="shared" si="17"/>
        <v>7294.86</v>
      </c>
      <c r="L52" s="26"/>
      <c r="M52" s="31">
        <f t="shared" si="14"/>
        <v>7294.86</v>
      </c>
      <c r="N52" s="26"/>
      <c r="O52" s="31">
        <f t="shared" si="15"/>
        <v>7294.86</v>
      </c>
    </row>
    <row r="53" spans="1:15" hidden="1" x14ac:dyDescent="0.25">
      <c r="A53" s="49"/>
      <c r="B53" s="23"/>
      <c r="C53" s="8"/>
      <c r="D53" s="26"/>
      <c r="E53" s="32"/>
      <c r="F53" s="26"/>
      <c r="G53" s="31"/>
      <c r="H53" s="26"/>
      <c r="I53" s="31"/>
      <c r="J53" s="26"/>
      <c r="K53" s="31">
        <f t="shared" si="17"/>
        <v>0</v>
      </c>
      <c r="L53" s="26"/>
      <c r="M53" s="31">
        <f t="shared" si="14"/>
        <v>0</v>
      </c>
      <c r="N53" s="26"/>
      <c r="O53" s="31">
        <f t="shared" si="15"/>
        <v>0</v>
      </c>
    </row>
    <row r="54" spans="1:15" ht="15.75" customHeight="1" x14ac:dyDescent="0.25">
      <c r="A54" s="49" t="s">
        <v>73</v>
      </c>
      <c r="B54" s="23" t="s">
        <v>74</v>
      </c>
      <c r="C54" s="8"/>
      <c r="D54" s="26"/>
      <c r="E54" s="32"/>
      <c r="F54" s="26">
        <v>6196.65</v>
      </c>
      <c r="G54" s="31">
        <f t="shared" si="18"/>
        <v>6196.65</v>
      </c>
      <c r="H54" s="26"/>
      <c r="I54" s="31">
        <f t="shared" si="16"/>
        <v>6196.65</v>
      </c>
      <c r="J54" s="26"/>
      <c r="K54" s="31">
        <f t="shared" si="17"/>
        <v>6196.65</v>
      </c>
      <c r="L54" s="26"/>
      <c r="M54" s="31">
        <f t="shared" si="14"/>
        <v>6196.65</v>
      </c>
      <c r="N54" s="26"/>
      <c r="O54" s="31">
        <f t="shared" si="15"/>
        <v>6196.65</v>
      </c>
    </row>
    <row r="55" spans="1:15" hidden="1" x14ac:dyDescent="0.25">
      <c r="A55" s="49"/>
      <c r="B55" s="5"/>
      <c r="C55" s="8"/>
      <c r="D55" s="26"/>
      <c r="E55" s="32"/>
      <c r="F55" s="26"/>
      <c r="G55" s="31">
        <f t="shared" si="18"/>
        <v>0</v>
      </c>
      <c r="H55" s="26"/>
      <c r="I55" s="31">
        <f t="shared" si="16"/>
        <v>0</v>
      </c>
      <c r="J55" s="26"/>
      <c r="K55" s="31">
        <f t="shared" si="17"/>
        <v>0</v>
      </c>
      <c r="L55" s="26"/>
      <c r="M55" s="31">
        <f t="shared" si="14"/>
        <v>0</v>
      </c>
      <c r="N55" s="26"/>
      <c r="O55" s="31">
        <f t="shared" si="15"/>
        <v>0</v>
      </c>
    </row>
    <row r="56" spans="1:15" hidden="1" x14ac:dyDescent="0.25">
      <c r="A56" s="49"/>
      <c r="B56" s="5"/>
      <c r="C56" s="8"/>
      <c r="D56" s="26"/>
      <c r="E56" s="32"/>
      <c r="F56" s="26"/>
      <c r="G56" s="31">
        <f t="shared" si="18"/>
        <v>0</v>
      </c>
      <c r="H56" s="26"/>
      <c r="I56" s="31">
        <f t="shared" si="16"/>
        <v>0</v>
      </c>
      <c r="J56" s="26"/>
      <c r="K56" s="31">
        <f t="shared" si="17"/>
        <v>0</v>
      </c>
      <c r="L56" s="26"/>
      <c r="M56" s="31">
        <f t="shared" si="14"/>
        <v>0</v>
      </c>
      <c r="N56" s="26"/>
      <c r="O56" s="31">
        <f t="shared" si="15"/>
        <v>0</v>
      </c>
    </row>
    <row r="57" spans="1:15" hidden="1" x14ac:dyDescent="0.25">
      <c r="A57" s="49"/>
      <c r="B57" s="5"/>
      <c r="C57" s="8"/>
      <c r="D57" s="26"/>
      <c r="E57" s="32"/>
      <c r="F57" s="26"/>
      <c r="G57" s="32"/>
      <c r="H57" s="26"/>
      <c r="I57" s="32"/>
      <c r="J57" s="26"/>
      <c r="K57" s="32"/>
      <c r="L57" s="26"/>
      <c r="M57" s="32"/>
      <c r="N57" s="26"/>
      <c r="O57" s="32"/>
    </row>
    <row r="58" spans="1:15" x14ac:dyDescent="0.25">
      <c r="A58" s="49"/>
      <c r="B58" s="11" t="s">
        <v>22</v>
      </c>
      <c r="C58" s="7">
        <f>C82</f>
        <v>1549.9999999999998</v>
      </c>
      <c r="D58" s="26"/>
      <c r="E58" s="30">
        <f>SUM(E59:E69)</f>
        <v>4782.28</v>
      </c>
      <c r="F58" s="26"/>
      <c r="G58" s="30">
        <f>SUM(G59:G71)</f>
        <v>4931.58</v>
      </c>
      <c r="H58" s="26"/>
      <c r="I58" s="30">
        <f>SUM(I59:I74)</f>
        <v>6493.85</v>
      </c>
      <c r="J58" s="26"/>
      <c r="K58" s="30">
        <f>SUM(K59:K76)</f>
        <v>6793.85</v>
      </c>
      <c r="L58" s="26"/>
      <c r="M58" s="30">
        <f>SUM(M59:M81)</f>
        <v>8200.0300000000007</v>
      </c>
      <c r="N58" s="26"/>
      <c r="O58" s="30">
        <f>SUM(O59:O81)</f>
        <v>8200.0300000000007</v>
      </c>
    </row>
    <row r="59" spans="1:15" hidden="1" x14ac:dyDescent="0.25">
      <c r="A59" s="49"/>
      <c r="B59" s="5"/>
      <c r="C59" s="9"/>
      <c r="D59" s="26"/>
      <c r="E59" s="32"/>
      <c r="F59" s="26"/>
      <c r="G59" s="32"/>
      <c r="H59" s="26"/>
      <c r="I59" s="32"/>
      <c r="J59" s="26"/>
      <c r="K59" s="32"/>
      <c r="L59" s="26"/>
      <c r="M59" s="32"/>
      <c r="N59" s="26"/>
      <c r="O59" s="32"/>
    </row>
    <row r="60" spans="1:15" hidden="1" x14ac:dyDescent="0.25">
      <c r="A60" s="49"/>
      <c r="B60" s="5"/>
      <c r="C60" s="9"/>
      <c r="D60" s="26"/>
      <c r="E60" s="32"/>
      <c r="F60" s="26"/>
      <c r="G60" s="32"/>
      <c r="H60" s="26"/>
      <c r="I60" s="32"/>
      <c r="J60" s="26"/>
      <c r="K60" s="32"/>
      <c r="L60" s="26"/>
      <c r="M60" s="32"/>
      <c r="N60" s="26"/>
      <c r="O60" s="32"/>
    </row>
    <row r="61" spans="1:15" hidden="1" x14ac:dyDescent="0.25">
      <c r="A61" s="49"/>
      <c r="B61" s="5"/>
      <c r="C61" s="9"/>
      <c r="D61" s="26"/>
      <c r="E61" s="32"/>
      <c r="F61" s="26"/>
      <c r="G61" s="32"/>
      <c r="H61" s="26"/>
      <c r="I61" s="32"/>
      <c r="J61" s="26"/>
      <c r="K61" s="32"/>
      <c r="L61" s="26"/>
      <c r="M61" s="32"/>
      <c r="N61" s="26"/>
      <c r="O61" s="32"/>
    </row>
    <row r="62" spans="1:15" hidden="1" x14ac:dyDescent="0.25">
      <c r="A62" s="49"/>
      <c r="B62" s="5"/>
      <c r="C62" s="9"/>
      <c r="D62" s="26"/>
      <c r="E62" s="32"/>
      <c r="F62" s="26"/>
      <c r="G62" s="32"/>
      <c r="H62" s="26"/>
      <c r="I62" s="32"/>
      <c r="J62" s="26"/>
      <c r="K62" s="32"/>
      <c r="L62" s="26"/>
      <c r="M62" s="32"/>
      <c r="N62" s="26"/>
      <c r="O62" s="32"/>
    </row>
    <row r="63" spans="1:15" hidden="1" x14ac:dyDescent="0.25">
      <c r="A63" s="49"/>
      <c r="B63" s="5"/>
      <c r="C63" s="9"/>
      <c r="D63" s="26"/>
      <c r="E63" s="32"/>
      <c r="F63" s="26"/>
      <c r="G63" s="32"/>
      <c r="H63" s="26"/>
      <c r="I63" s="32"/>
      <c r="J63" s="26"/>
      <c r="K63" s="32"/>
      <c r="L63" s="26"/>
      <c r="M63" s="32"/>
      <c r="N63" s="26"/>
      <c r="O63" s="32"/>
    </row>
    <row r="64" spans="1:15" hidden="1" x14ac:dyDescent="0.25">
      <c r="A64" s="49"/>
      <c r="B64" s="5"/>
      <c r="C64" s="9"/>
      <c r="D64" s="26"/>
      <c r="E64" s="32"/>
      <c r="F64" s="26"/>
      <c r="G64" s="32"/>
      <c r="H64" s="26"/>
      <c r="I64" s="32"/>
      <c r="J64" s="26"/>
      <c r="K64" s="32"/>
      <c r="L64" s="26"/>
      <c r="M64" s="32"/>
      <c r="N64" s="26"/>
      <c r="O64" s="32"/>
    </row>
    <row r="65" spans="1:15" hidden="1" x14ac:dyDescent="0.25">
      <c r="A65" s="49"/>
      <c r="B65" s="5"/>
      <c r="C65" s="9"/>
      <c r="D65" s="26"/>
      <c r="E65" s="32"/>
      <c r="F65" s="26"/>
      <c r="G65" s="32"/>
      <c r="H65" s="26"/>
      <c r="I65" s="32"/>
      <c r="J65" s="26"/>
      <c r="K65" s="32"/>
      <c r="L65" s="26"/>
      <c r="M65" s="32"/>
      <c r="N65" s="26"/>
      <c r="O65" s="32"/>
    </row>
    <row r="66" spans="1:15" hidden="1" x14ac:dyDescent="0.25">
      <c r="A66" s="49"/>
      <c r="B66" s="5"/>
      <c r="C66" s="9"/>
      <c r="D66" s="26"/>
      <c r="E66" s="32"/>
      <c r="F66" s="26"/>
      <c r="G66" s="32"/>
      <c r="H66" s="26"/>
      <c r="I66" s="32"/>
      <c r="J66" s="26"/>
      <c r="K66" s="32"/>
      <c r="L66" s="26"/>
      <c r="M66" s="32"/>
      <c r="N66" s="26"/>
      <c r="O66" s="32"/>
    </row>
    <row r="67" spans="1:15" ht="45" customHeight="1" x14ac:dyDescent="0.25">
      <c r="A67" s="49" t="s">
        <v>52</v>
      </c>
      <c r="B67" s="23" t="s">
        <v>55</v>
      </c>
      <c r="C67" s="9"/>
      <c r="D67" s="26">
        <v>326</v>
      </c>
      <c r="E67" s="31">
        <f t="shared" ref="E67:E85" si="19">C67+D67</f>
        <v>326</v>
      </c>
      <c r="F67" s="26"/>
      <c r="G67" s="31">
        <f t="shared" ref="G67:G71" si="20">E67+F67</f>
        <v>326</v>
      </c>
      <c r="H67" s="26"/>
      <c r="I67" s="31">
        <f t="shared" ref="I67:I74" si="21">G67+H67</f>
        <v>326</v>
      </c>
      <c r="J67" s="26"/>
      <c r="K67" s="31">
        <f t="shared" ref="K67:K76" si="22">I67+J67</f>
        <v>326</v>
      </c>
      <c r="L67" s="26"/>
      <c r="M67" s="31">
        <f t="shared" ref="M67:M81" si="23">K67+L67</f>
        <v>326</v>
      </c>
      <c r="N67" s="26"/>
      <c r="O67" s="31">
        <f t="shared" ref="O67:O81" si="24">M67+N67</f>
        <v>326</v>
      </c>
    </row>
    <row r="68" spans="1:15" ht="16.5" customHeight="1" x14ac:dyDescent="0.25">
      <c r="A68" s="49" t="s">
        <v>52</v>
      </c>
      <c r="B68" s="23" t="s">
        <v>54</v>
      </c>
      <c r="C68" s="9"/>
      <c r="D68" s="26">
        <v>2102.1999999999998</v>
      </c>
      <c r="E68" s="31">
        <f t="shared" si="19"/>
        <v>2102.1999999999998</v>
      </c>
      <c r="F68" s="26"/>
      <c r="G68" s="31">
        <f t="shared" si="20"/>
        <v>2102.1999999999998</v>
      </c>
      <c r="H68" s="26"/>
      <c r="I68" s="31">
        <f t="shared" si="21"/>
        <v>2102.1999999999998</v>
      </c>
      <c r="J68" s="26"/>
      <c r="K68" s="31">
        <f t="shared" si="22"/>
        <v>2102.1999999999998</v>
      </c>
      <c r="L68" s="26"/>
      <c r="M68" s="31">
        <f t="shared" si="23"/>
        <v>2102.1999999999998</v>
      </c>
      <c r="N68" s="26"/>
      <c r="O68" s="31">
        <f t="shared" si="24"/>
        <v>2102.1999999999998</v>
      </c>
    </row>
    <row r="69" spans="1:15" ht="30.75" customHeight="1" x14ac:dyDescent="0.25">
      <c r="A69" s="49" t="s">
        <v>52</v>
      </c>
      <c r="B69" s="23" t="s">
        <v>53</v>
      </c>
      <c r="C69" s="9"/>
      <c r="D69" s="26">
        <v>2354.08</v>
      </c>
      <c r="E69" s="31">
        <f t="shared" si="19"/>
        <v>2354.08</v>
      </c>
      <c r="F69" s="26"/>
      <c r="G69" s="31">
        <f t="shared" si="20"/>
        <v>2354.08</v>
      </c>
      <c r="H69" s="26"/>
      <c r="I69" s="31">
        <f t="shared" si="21"/>
        <v>2354.08</v>
      </c>
      <c r="J69" s="26"/>
      <c r="K69" s="31">
        <f t="shared" si="22"/>
        <v>2354.08</v>
      </c>
      <c r="L69" s="26"/>
      <c r="M69" s="31">
        <f t="shared" si="23"/>
        <v>2354.08</v>
      </c>
      <c r="N69" s="26"/>
      <c r="O69" s="31">
        <f t="shared" si="24"/>
        <v>2354.08</v>
      </c>
    </row>
    <row r="70" spans="1:15" x14ac:dyDescent="0.25">
      <c r="A70" s="49" t="s">
        <v>52</v>
      </c>
      <c r="B70" s="23" t="s">
        <v>75</v>
      </c>
      <c r="C70" s="9"/>
      <c r="D70" s="26"/>
      <c r="E70" s="31"/>
      <c r="F70" s="26">
        <v>78.099999999999994</v>
      </c>
      <c r="G70" s="31">
        <f t="shared" si="20"/>
        <v>78.099999999999994</v>
      </c>
      <c r="H70" s="26"/>
      <c r="I70" s="31">
        <f t="shared" si="21"/>
        <v>78.099999999999994</v>
      </c>
      <c r="J70" s="26"/>
      <c r="K70" s="31">
        <f t="shared" si="22"/>
        <v>78.099999999999994</v>
      </c>
      <c r="L70" s="26"/>
      <c r="M70" s="31">
        <f t="shared" si="23"/>
        <v>78.099999999999994</v>
      </c>
      <c r="N70" s="26"/>
      <c r="O70" s="31">
        <f t="shared" si="24"/>
        <v>78.099999999999994</v>
      </c>
    </row>
    <row r="71" spans="1:15" ht="14.25" customHeight="1" x14ac:dyDescent="0.25">
      <c r="A71" s="49" t="s">
        <v>52</v>
      </c>
      <c r="B71" s="23" t="s">
        <v>76</v>
      </c>
      <c r="C71" s="9"/>
      <c r="D71" s="26"/>
      <c r="E71" s="31"/>
      <c r="F71" s="26">
        <v>71.2</v>
      </c>
      <c r="G71" s="31">
        <f t="shared" si="20"/>
        <v>71.2</v>
      </c>
      <c r="H71" s="26"/>
      <c r="I71" s="31">
        <f t="shared" si="21"/>
        <v>71.2</v>
      </c>
      <c r="J71" s="26"/>
      <c r="K71" s="31">
        <f t="shared" si="22"/>
        <v>71.2</v>
      </c>
      <c r="L71" s="26"/>
      <c r="M71" s="31">
        <f t="shared" si="23"/>
        <v>71.2</v>
      </c>
      <c r="N71" s="26"/>
      <c r="O71" s="31">
        <f t="shared" si="24"/>
        <v>71.2</v>
      </c>
    </row>
    <row r="72" spans="1:15" ht="30" customHeight="1" x14ac:dyDescent="0.25">
      <c r="A72" s="49" t="s">
        <v>52</v>
      </c>
      <c r="B72" s="23" t="s">
        <v>111</v>
      </c>
      <c r="C72" s="9"/>
      <c r="D72" s="26"/>
      <c r="E72" s="31"/>
      <c r="F72" s="26"/>
      <c r="G72" s="31"/>
      <c r="H72" s="26">
        <v>394</v>
      </c>
      <c r="I72" s="31">
        <f t="shared" si="21"/>
        <v>394</v>
      </c>
      <c r="J72" s="26"/>
      <c r="K72" s="31">
        <f t="shared" si="22"/>
        <v>394</v>
      </c>
      <c r="L72" s="26"/>
      <c r="M72" s="31">
        <f t="shared" si="23"/>
        <v>394</v>
      </c>
      <c r="N72" s="26"/>
      <c r="O72" s="31">
        <f t="shared" si="24"/>
        <v>394</v>
      </c>
    </row>
    <row r="73" spans="1:15" ht="30.75" customHeight="1" x14ac:dyDescent="0.25">
      <c r="A73" s="49" t="s">
        <v>52</v>
      </c>
      <c r="B73" s="23" t="s">
        <v>112</v>
      </c>
      <c r="C73" s="9"/>
      <c r="D73" s="26"/>
      <c r="E73" s="31"/>
      <c r="F73" s="26"/>
      <c r="G73" s="31"/>
      <c r="H73" s="26">
        <v>534</v>
      </c>
      <c r="I73" s="31">
        <f t="shared" si="21"/>
        <v>534</v>
      </c>
      <c r="J73" s="26">
        <v>100</v>
      </c>
      <c r="K73" s="31">
        <f t="shared" si="22"/>
        <v>634</v>
      </c>
      <c r="L73" s="26"/>
      <c r="M73" s="31">
        <f t="shared" si="23"/>
        <v>634</v>
      </c>
      <c r="N73" s="26"/>
      <c r="O73" s="31">
        <f t="shared" si="24"/>
        <v>634</v>
      </c>
    </row>
    <row r="74" spans="1:15" ht="47.25" customHeight="1" x14ac:dyDescent="0.25">
      <c r="A74" s="49" t="s">
        <v>52</v>
      </c>
      <c r="B74" s="23" t="s">
        <v>113</v>
      </c>
      <c r="C74" s="9"/>
      <c r="D74" s="26"/>
      <c r="E74" s="31"/>
      <c r="F74" s="26"/>
      <c r="G74" s="31"/>
      <c r="H74" s="26">
        <v>634.27</v>
      </c>
      <c r="I74" s="31">
        <f t="shared" si="21"/>
        <v>634.27</v>
      </c>
      <c r="J74" s="26"/>
      <c r="K74" s="31">
        <f t="shared" si="22"/>
        <v>634.27</v>
      </c>
      <c r="L74" s="26"/>
      <c r="M74" s="31">
        <f t="shared" si="23"/>
        <v>634.27</v>
      </c>
      <c r="N74" s="26"/>
      <c r="O74" s="31">
        <f t="shared" si="24"/>
        <v>634.27</v>
      </c>
    </row>
    <row r="75" spans="1:15" ht="30.75" customHeight="1" x14ac:dyDescent="0.25">
      <c r="A75" s="49" t="s">
        <v>52</v>
      </c>
      <c r="B75" s="23" t="s">
        <v>91</v>
      </c>
      <c r="C75" s="9"/>
      <c r="D75" s="26"/>
      <c r="E75" s="31"/>
      <c r="F75" s="26"/>
      <c r="G75" s="31"/>
      <c r="H75" s="26"/>
      <c r="I75" s="31"/>
      <c r="J75" s="26">
        <v>50</v>
      </c>
      <c r="K75" s="31">
        <f t="shared" si="22"/>
        <v>50</v>
      </c>
      <c r="L75" s="26"/>
      <c r="M75" s="31">
        <f t="shared" si="23"/>
        <v>50</v>
      </c>
      <c r="N75" s="26"/>
      <c r="O75" s="31">
        <f t="shared" si="24"/>
        <v>50</v>
      </c>
    </row>
    <row r="76" spans="1:15" ht="48" customHeight="1" x14ac:dyDescent="0.25">
      <c r="A76" s="49" t="s">
        <v>52</v>
      </c>
      <c r="B76" s="23" t="s">
        <v>93</v>
      </c>
      <c r="C76" s="9"/>
      <c r="D76" s="26"/>
      <c r="E76" s="31"/>
      <c r="F76" s="26"/>
      <c r="G76" s="31"/>
      <c r="H76" s="26"/>
      <c r="I76" s="31"/>
      <c r="J76" s="26">
        <v>150</v>
      </c>
      <c r="K76" s="31">
        <f t="shared" si="22"/>
        <v>150</v>
      </c>
      <c r="L76" s="26"/>
      <c r="M76" s="31">
        <f t="shared" si="23"/>
        <v>150</v>
      </c>
      <c r="N76" s="26"/>
      <c r="O76" s="31">
        <f t="shared" si="24"/>
        <v>150</v>
      </c>
    </row>
    <row r="77" spans="1:15" ht="32.25" customHeight="1" x14ac:dyDescent="0.25">
      <c r="A77" s="49" t="s">
        <v>52</v>
      </c>
      <c r="B77" s="23" t="s">
        <v>98</v>
      </c>
      <c r="C77" s="9"/>
      <c r="D77" s="26"/>
      <c r="E77" s="31"/>
      <c r="F77" s="26"/>
      <c r="G77" s="31"/>
      <c r="H77" s="26"/>
      <c r="I77" s="31"/>
      <c r="J77" s="26"/>
      <c r="K77" s="31"/>
      <c r="L77" s="26">
        <v>51.2</v>
      </c>
      <c r="M77" s="31">
        <f t="shared" si="23"/>
        <v>51.2</v>
      </c>
      <c r="N77" s="26"/>
      <c r="O77" s="31">
        <f t="shared" si="24"/>
        <v>51.2</v>
      </c>
    </row>
    <row r="78" spans="1:15" ht="46.5" customHeight="1" x14ac:dyDescent="0.25">
      <c r="A78" s="49" t="s">
        <v>52</v>
      </c>
      <c r="B78" s="23" t="s">
        <v>114</v>
      </c>
      <c r="C78" s="9"/>
      <c r="D78" s="26"/>
      <c r="E78" s="31"/>
      <c r="F78" s="26"/>
      <c r="G78" s="31"/>
      <c r="H78" s="26"/>
      <c r="I78" s="31"/>
      <c r="J78" s="26"/>
      <c r="K78" s="31"/>
      <c r="L78" s="26">
        <v>430.9</v>
      </c>
      <c r="M78" s="31">
        <f t="shared" si="23"/>
        <v>430.9</v>
      </c>
      <c r="N78" s="26"/>
      <c r="O78" s="31">
        <f t="shared" si="24"/>
        <v>430.9</v>
      </c>
    </row>
    <row r="79" spans="1:15" ht="47.25" customHeight="1" x14ac:dyDescent="0.25">
      <c r="A79" s="49" t="s">
        <v>52</v>
      </c>
      <c r="B79" s="23" t="s">
        <v>99</v>
      </c>
      <c r="C79" s="9"/>
      <c r="D79" s="26"/>
      <c r="E79" s="31"/>
      <c r="F79" s="26"/>
      <c r="G79" s="31"/>
      <c r="H79" s="26"/>
      <c r="I79" s="31"/>
      <c r="J79" s="26"/>
      <c r="K79" s="31"/>
      <c r="L79" s="26">
        <v>250</v>
      </c>
      <c r="M79" s="31">
        <f t="shared" si="23"/>
        <v>250</v>
      </c>
      <c r="N79" s="26"/>
      <c r="O79" s="31">
        <f t="shared" si="24"/>
        <v>250</v>
      </c>
    </row>
    <row r="80" spans="1:15" ht="30.75" customHeight="1" x14ac:dyDescent="0.25">
      <c r="A80" s="49" t="s">
        <v>52</v>
      </c>
      <c r="B80" s="23" t="s">
        <v>100</v>
      </c>
      <c r="C80" s="9"/>
      <c r="D80" s="26"/>
      <c r="E80" s="31"/>
      <c r="F80" s="26"/>
      <c r="G80" s="31"/>
      <c r="H80" s="26"/>
      <c r="I80" s="31"/>
      <c r="J80" s="26"/>
      <c r="K80" s="31"/>
      <c r="L80" s="26">
        <v>30</v>
      </c>
      <c r="M80" s="31">
        <f t="shared" si="23"/>
        <v>30</v>
      </c>
      <c r="N80" s="26"/>
      <c r="O80" s="31">
        <f t="shared" si="24"/>
        <v>30</v>
      </c>
    </row>
    <row r="81" spans="1:15" ht="46.5" customHeight="1" x14ac:dyDescent="0.25">
      <c r="A81" s="49" t="s">
        <v>52</v>
      </c>
      <c r="B81" s="23" t="s">
        <v>101</v>
      </c>
      <c r="C81" s="9"/>
      <c r="D81" s="26"/>
      <c r="E81" s="31"/>
      <c r="F81" s="26"/>
      <c r="G81" s="31"/>
      <c r="H81" s="26"/>
      <c r="I81" s="31"/>
      <c r="J81" s="26"/>
      <c r="K81" s="31"/>
      <c r="L81" s="26">
        <v>644.08000000000004</v>
      </c>
      <c r="M81" s="31">
        <f t="shared" si="23"/>
        <v>644.08000000000004</v>
      </c>
      <c r="N81" s="26"/>
      <c r="O81" s="31">
        <f t="shared" si="24"/>
        <v>644.08000000000004</v>
      </c>
    </row>
    <row r="82" spans="1:15" ht="27.75" customHeight="1" x14ac:dyDescent="0.25">
      <c r="A82" s="49" t="s">
        <v>42</v>
      </c>
      <c r="B82" s="12" t="s">
        <v>36</v>
      </c>
      <c r="C82" s="13">
        <f>C83+C84+C85</f>
        <v>1549.9999999999998</v>
      </c>
      <c r="D82" s="26"/>
      <c r="E82" s="30">
        <f>E83+E84+E85</f>
        <v>1549.9999999999998</v>
      </c>
      <c r="F82" s="26"/>
      <c r="G82" s="30">
        <f>G83+G84+G85</f>
        <v>1549.9999999999998</v>
      </c>
      <c r="H82" s="26"/>
      <c r="I82" s="30">
        <f>I83+I84+I85</f>
        <v>1549.9999999999998</v>
      </c>
      <c r="J82" s="26"/>
      <c r="K82" s="30">
        <f>K83+K84+K85</f>
        <v>1549.9999999999998</v>
      </c>
      <c r="L82" s="26"/>
      <c r="M82" s="30">
        <f>M83+M84+M85</f>
        <v>1549.9999999999998</v>
      </c>
      <c r="N82" s="26"/>
      <c r="O82" s="30">
        <f>O83+O84+O85</f>
        <v>1549.9999999999998</v>
      </c>
    </row>
    <row r="83" spans="1:15" x14ac:dyDescent="0.25">
      <c r="A83" s="49" t="s">
        <v>42</v>
      </c>
      <c r="B83" s="12" t="s">
        <v>24</v>
      </c>
      <c r="C83" s="21">
        <v>1124.0999999999999</v>
      </c>
      <c r="D83" s="26"/>
      <c r="E83" s="31">
        <f t="shared" si="19"/>
        <v>1124.0999999999999</v>
      </c>
      <c r="F83" s="26"/>
      <c r="G83" s="31">
        <f t="shared" ref="G83:G85" si="25">E83+F83</f>
        <v>1124.0999999999999</v>
      </c>
      <c r="H83" s="26"/>
      <c r="I83" s="31">
        <f t="shared" ref="I83:I85" si="26">G83+H83</f>
        <v>1124.0999999999999</v>
      </c>
      <c r="J83" s="26"/>
      <c r="K83" s="31">
        <f t="shared" ref="K83:K85" si="27">I83+J83</f>
        <v>1124.0999999999999</v>
      </c>
      <c r="L83" s="26"/>
      <c r="M83" s="31">
        <f t="shared" ref="M83:M85" si="28">K83+L83</f>
        <v>1124.0999999999999</v>
      </c>
      <c r="N83" s="26"/>
      <c r="O83" s="31">
        <f t="shared" ref="O83:O85" si="29">M83+N83</f>
        <v>1124.0999999999999</v>
      </c>
    </row>
    <row r="84" spans="1:15" x14ac:dyDescent="0.25">
      <c r="A84" s="49" t="s">
        <v>42</v>
      </c>
      <c r="B84" s="12" t="s">
        <v>25</v>
      </c>
      <c r="C84" s="21">
        <v>307.10000000000002</v>
      </c>
      <c r="D84" s="26"/>
      <c r="E84" s="31">
        <f t="shared" si="19"/>
        <v>307.10000000000002</v>
      </c>
      <c r="F84" s="26"/>
      <c r="G84" s="31">
        <f t="shared" si="25"/>
        <v>307.10000000000002</v>
      </c>
      <c r="H84" s="26"/>
      <c r="I84" s="31">
        <f t="shared" si="26"/>
        <v>307.10000000000002</v>
      </c>
      <c r="J84" s="26"/>
      <c r="K84" s="31">
        <f t="shared" si="27"/>
        <v>307.10000000000002</v>
      </c>
      <c r="L84" s="26"/>
      <c r="M84" s="31">
        <f t="shared" si="28"/>
        <v>307.10000000000002</v>
      </c>
      <c r="N84" s="26"/>
      <c r="O84" s="31">
        <f t="shared" si="29"/>
        <v>307.10000000000002</v>
      </c>
    </row>
    <row r="85" spans="1:15" x14ac:dyDescent="0.25">
      <c r="A85" s="49" t="s">
        <v>42</v>
      </c>
      <c r="B85" s="12" t="s">
        <v>26</v>
      </c>
      <c r="C85" s="21">
        <v>118.8</v>
      </c>
      <c r="D85" s="26"/>
      <c r="E85" s="31">
        <f t="shared" si="19"/>
        <v>118.8</v>
      </c>
      <c r="F85" s="26"/>
      <c r="G85" s="31">
        <f t="shared" si="25"/>
        <v>118.8</v>
      </c>
      <c r="H85" s="26"/>
      <c r="I85" s="31">
        <f t="shared" si="26"/>
        <v>118.8</v>
      </c>
      <c r="J85" s="26"/>
      <c r="K85" s="31">
        <f t="shared" si="27"/>
        <v>118.8</v>
      </c>
      <c r="L85" s="26"/>
      <c r="M85" s="31">
        <f t="shared" si="28"/>
        <v>118.8</v>
      </c>
      <c r="N85" s="26"/>
      <c r="O85" s="31">
        <f t="shared" si="29"/>
        <v>118.8</v>
      </c>
    </row>
    <row r="86" spans="1:15" hidden="1" x14ac:dyDescent="0.25">
      <c r="A86" s="49" t="s">
        <v>23</v>
      </c>
      <c r="B86" s="12" t="s">
        <v>27</v>
      </c>
      <c r="C86" s="13">
        <f>C87</f>
        <v>0</v>
      </c>
      <c r="D86" s="26"/>
      <c r="E86" s="31"/>
      <c r="F86" s="26"/>
      <c r="G86" s="31"/>
      <c r="H86" s="26"/>
      <c r="I86" s="31"/>
      <c r="J86" s="26"/>
      <c r="K86" s="31"/>
      <c r="L86" s="26"/>
      <c r="M86" s="31"/>
      <c r="N86" s="26"/>
      <c r="O86" s="31"/>
    </row>
    <row r="87" spans="1:15" ht="47.25" hidden="1" x14ac:dyDescent="0.25">
      <c r="A87" s="49"/>
      <c r="B87" s="14" t="s">
        <v>37</v>
      </c>
      <c r="C87" s="21"/>
      <c r="D87" s="26"/>
      <c r="E87" s="31"/>
      <c r="F87" s="26"/>
      <c r="G87" s="31"/>
      <c r="H87" s="26"/>
      <c r="I87" s="31"/>
      <c r="J87" s="26"/>
      <c r="K87" s="31"/>
      <c r="L87" s="26"/>
      <c r="M87" s="31"/>
      <c r="N87" s="26"/>
      <c r="O87" s="31"/>
    </row>
    <row r="88" spans="1:15" ht="47.25" hidden="1" x14ac:dyDescent="0.25">
      <c r="A88" s="49"/>
      <c r="B88" s="15" t="s">
        <v>28</v>
      </c>
      <c r="C88" s="9"/>
      <c r="D88" s="26"/>
      <c r="E88" s="31"/>
      <c r="F88" s="26"/>
      <c r="G88" s="31"/>
      <c r="H88" s="26"/>
      <c r="I88" s="31"/>
      <c r="J88" s="26"/>
      <c r="K88" s="31"/>
      <c r="L88" s="26"/>
      <c r="M88" s="31"/>
      <c r="N88" s="26"/>
      <c r="O88" s="31"/>
    </row>
    <row r="89" spans="1:15" x14ac:dyDescent="0.25">
      <c r="A89" s="49"/>
      <c r="B89" s="16" t="s">
        <v>29</v>
      </c>
      <c r="C89" s="13">
        <f>C95</f>
        <v>14478.29</v>
      </c>
      <c r="D89" s="26"/>
      <c r="E89" s="30">
        <f>E92+E95</f>
        <v>12324.130000000001</v>
      </c>
      <c r="F89" s="26"/>
      <c r="G89" s="30">
        <f>G92+G95</f>
        <v>16242.532999999999</v>
      </c>
      <c r="H89" s="26"/>
      <c r="I89" s="30">
        <f>I92+I95+I91</f>
        <v>17323.532999999999</v>
      </c>
      <c r="J89" s="26"/>
      <c r="K89" s="30">
        <f>K92+K95+K91+K90+K93</f>
        <v>20376.842999999997</v>
      </c>
      <c r="L89" s="26"/>
      <c r="M89" s="30">
        <f>M92+M95+M91+M90+M93+M94</f>
        <v>20378.342999999997</v>
      </c>
      <c r="N89" s="26"/>
      <c r="O89" s="30">
        <f>O92+O95+O91+O90+O93+O94</f>
        <v>21654.842999999997</v>
      </c>
    </row>
    <row r="90" spans="1:15" ht="30" customHeight="1" x14ac:dyDescent="0.25">
      <c r="A90" s="49" t="s">
        <v>89</v>
      </c>
      <c r="B90" s="22" t="s">
        <v>90</v>
      </c>
      <c r="C90" s="9"/>
      <c r="D90" s="26"/>
      <c r="E90" s="32"/>
      <c r="F90" s="26"/>
      <c r="G90" s="32"/>
      <c r="H90" s="26"/>
      <c r="I90" s="32"/>
      <c r="J90" s="26">
        <v>34.6</v>
      </c>
      <c r="K90" s="31">
        <f>I90+J90</f>
        <v>34.6</v>
      </c>
      <c r="L90" s="26"/>
      <c r="M90" s="31">
        <f>K90+L90</f>
        <v>34.6</v>
      </c>
      <c r="N90" s="26"/>
      <c r="O90" s="31">
        <f>M90+N90</f>
        <v>34.6</v>
      </c>
    </row>
    <row r="91" spans="1:15" ht="45.75" customHeight="1" x14ac:dyDescent="0.25">
      <c r="A91" s="49" t="s">
        <v>80</v>
      </c>
      <c r="B91" s="22" t="s">
        <v>82</v>
      </c>
      <c r="C91" s="13"/>
      <c r="D91" s="26"/>
      <c r="E91" s="31" t="s">
        <v>81</v>
      </c>
      <c r="F91" s="26"/>
      <c r="G91" s="31"/>
      <c r="H91" s="26">
        <v>1081</v>
      </c>
      <c r="I91" s="31">
        <f>G91+H91</f>
        <v>1081</v>
      </c>
      <c r="J91" s="26"/>
      <c r="K91" s="31">
        <f>I91+J91</f>
        <v>1081</v>
      </c>
      <c r="L91" s="26"/>
      <c r="M91" s="31">
        <f>K91+L91</f>
        <v>1081</v>
      </c>
      <c r="N91" s="26"/>
      <c r="O91" s="31">
        <f>M91+N91</f>
        <v>1081</v>
      </c>
    </row>
    <row r="92" spans="1:15" ht="45" customHeight="1" x14ac:dyDescent="0.25">
      <c r="A92" s="49" t="s">
        <v>56</v>
      </c>
      <c r="B92" s="22" t="s">
        <v>57</v>
      </c>
      <c r="C92" s="13"/>
      <c r="D92" s="26">
        <v>487</v>
      </c>
      <c r="E92" s="31">
        <f t="shared" ref="E92" si="30">C92+D92</f>
        <v>487</v>
      </c>
      <c r="F92" s="26"/>
      <c r="G92" s="31">
        <f t="shared" ref="G92" si="31">E92+F92</f>
        <v>487</v>
      </c>
      <c r="H92" s="26"/>
      <c r="I92" s="31">
        <f t="shared" ref="I92" si="32">G92+H92</f>
        <v>487</v>
      </c>
      <c r="J92" s="26"/>
      <c r="K92" s="31">
        <f t="shared" ref="K92:K93" si="33">I92+J92</f>
        <v>487</v>
      </c>
      <c r="L92" s="26"/>
      <c r="M92" s="31">
        <f t="shared" ref="M92:M94" si="34">K92+L92</f>
        <v>487</v>
      </c>
      <c r="N92" s="26"/>
      <c r="O92" s="31">
        <f t="shared" ref="O92:O94" si="35">M92+N92</f>
        <v>487</v>
      </c>
    </row>
    <row r="93" spans="1:15" ht="30" x14ac:dyDescent="0.25">
      <c r="A93" s="49" t="s">
        <v>56</v>
      </c>
      <c r="B93" s="22" t="s">
        <v>92</v>
      </c>
      <c r="C93" s="13"/>
      <c r="D93" s="26"/>
      <c r="E93" s="31"/>
      <c r="F93" s="26"/>
      <c r="G93" s="31"/>
      <c r="H93" s="26"/>
      <c r="I93" s="31"/>
      <c r="J93" s="26">
        <v>25</v>
      </c>
      <c r="K93" s="31">
        <f t="shared" si="33"/>
        <v>25</v>
      </c>
      <c r="L93" s="26"/>
      <c r="M93" s="31">
        <f t="shared" si="34"/>
        <v>25</v>
      </c>
      <c r="N93" s="26"/>
      <c r="O93" s="31">
        <f t="shared" si="35"/>
        <v>25</v>
      </c>
    </row>
    <row r="94" spans="1:15" ht="45" customHeight="1" x14ac:dyDescent="0.25">
      <c r="A94" s="49" t="s">
        <v>56</v>
      </c>
      <c r="B94" s="22" t="s">
        <v>102</v>
      </c>
      <c r="C94" s="13"/>
      <c r="D94" s="26"/>
      <c r="E94" s="31"/>
      <c r="F94" s="26"/>
      <c r="G94" s="31"/>
      <c r="H94" s="26"/>
      <c r="I94" s="31"/>
      <c r="J94" s="26"/>
      <c r="K94" s="31"/>
      <c r="L94" s="26">
        <v>1.5</v>
      </c>
      <c r="M94" s="31">
        <f t="shared" si="34"/>
        <v>1.5</v>
      </c>
      <c r="N94" s="26"/>
      <c r="O94" s="31">
        <f t="shared" si="35"/>
        <v>1.5</v>
      </c>
    </row>
    <row r="95" spans="1:15" ht="44.25" customHeight="1" x14ac:dyDescent="0.25">
      <c r="A95" s="49" t="s">
        <v>43</v>
      </c>
      <c r="B95" s="22" t="s">
        <v>35</v>
      </c>
      <c r="C95" s="9">
        <f>C96+C97+C98</f>
        <v>14478.29</v>
      </c>
      <c r="D95" s="26"/>
      <c r="E95" s="32">
        <f>E96+E97+E98</f>
        <v>11837.130000000001</v>
      </c>
      <c r="F95" s="26"/>
      <c r="G95" s="32">
        <f>G96+G97+G98</f>
        <v>15755.532999999999</v>
      </c>
      <c r="H95" s="26"/>
      <c r="I95" s="32">
        <f>I96+I97+I98</f>
        <v>15755.532999999999</v>
      </c>
      <c r="J95" s="26"/>
      <c r="K95" s="32">
        <f>K96+K97+K98</f>
        <v>18749.242999999999</v>
      </c>
      <c r="L95" s="26"/>
      <c r="M95" s="32">
        <f>M96+M97+M98</f>
        <v>18749.242999999999</v>
      </c>
      <c r="N95" s="26"/>
      <c r="O95" s="32">
        <f>O96+O97+O98</f>
        <v>20025.742999999999</v>
      </c>
    </row>
    <row r="96" spans="1:15" x14ac:dyDescent="0.25">
      <c r="A96" s="49" t="s">
        <v>43</v>
      </c>
      <c r="B96" s="5" t="s">
        <v>30</v>
      </c>
      <c r="C96" s="9">
        <v>7149.79</v>
      </c>
      <c r="D96" s="26">
        <f>124.5+99+38-2902.66</f>
        <v>-2641.16</v>
      </c>
      <c r="E96" s="31">
        <f t="shared" ref="E96:E98" si="36">C96+D96</f>
        <v>4508.63</v>
      </c>
      <c r="F96" s="26">
        <v>462.983</v>
      </c>
      <c r="G96" s="31">
        <f t="shared" ref="G96:G98" si="37">E96+F96</f>
        <v>4971.6130000000003</v>
      </c>
      <c r="H96" s="26"/>
      <c r="I96" s="31">
        <f t="shared" ref="I96:I98" si="38">G96+H96</f>
        <v>4971.6130000000003</v>
      </c>
      <c r="J96" s="26">
        <v>872.53</v>
      </c>
      <c r="K96" s="31">
        <f t="shared" ref="K96:K98" si="39">I96+J96</f>
        <v>5844.143</v>
      </c>
      <c r="L96" s="26"/>
      <c r="M96" s="31">
        <f t="shared" ref="M96:M100" si="40">K96+L96</f>
        <v>5844.143</v>
      </c>
      <c r="N96" s="26"/>
      <c r="O96" s="31">
        <f t="shared" ref="O96:O98" si="41">M96+N96</f>
        <v>5844.143</v>
      </c>
    </row>
    <row r="97" spans="1:15" x14ac:dyDescent="0.25">
      <c r="A97" s="49" t="s">
        <v>43</v>
      </c>
      <c r="B97" s="5" t="s">
        <v>31</v>
      </c>
      <c r="C97" s="9">
        <v>6100</v>
      </c>
      <c r="D97" s="26"/>
      <c r="E97" s="31">
        <f t="shared" si="36"/>
        <v>6100</v>
      </c>
      <c r="F97" s="26">
        <v>3455.42</v>
      </c>
      <c r="G97" s="31">
        <f t="shared" si="37"/>
        <v>9555.42</v>
      </c>
      <c r="H97" s="26"/>
      <c r="I97" s="31">
        <f t="shared" si="38"/>
        <v>9555.42</v>
      </c>
      <c r="J97" s="26">
        <v>570.88</v>
      </c>
      <c r="K97" s="31">
        <f t="shared" si="39"/>
        <v>10126.299999999999</v>
      </c>
      <c r="L97" s="26"/>
      <c r="M97" s="31">
        <f t="shared" si="40"/>
        <v>10126.299999999999</v>
      </c>
      <c r="N97" s="26">
        <v>1376.5</v>
      </c>
      <c r="O97" s="31">
        <f t="shared" si="41"/>
        <v>11502.8</v>
      </c>
    </row>
    <row r="98" spans="1:15" x14ac:dyDescent="0.25">
      <c r="A98" s="49" t="s">
        <v>43</v>
      </c>
      <c r="B98" s="5" t="s">
        <v>32</v>
      </c>
      <c r="C98" s="9">
        <f>45+1183.5</f>
        <v>1228.5</v>
      </c>
      <c r="D98" s="26"/>
      <c r="E98" s="31">
        <f t="shared" si="36"/>
        <v>1228.5</v>
      </c>
      <c r="F98" s="26"/>
      <c r="G98" s="31">
        <f t="shared" si="37"/>
        <v>1228.5</v>
      </c>
      <c r="H98" s="26"/>
      <c r="I98" s="31">
        <f t="shared" si="38"/>
        <v>1228.5</v>
      </c>
      <c r="J98" s="26">
        <v>1550.3</v>
      </c>
      <c r="K98" s="31">
        <f t="shared" si="39"/>
        <v>2778.8</v>
      </c>
      <c r="L98" s="26"/>
      <c r="M98" s="31">
        <f t="shared" si="40"/>
        <v>2778.8</v>
      </c>
      <c r="N98" s="26">
        <v>-100</v>
      </c>
      <c r="O98" s="31">
        <f t="shared" si="41"/>
        <v>2678.8</v>
      </c>
    </row>
    <row r="99" spans="1:15" ht="17.25" customHeight="1" x14ac:dyDescent="0.25">
      <c r="A99" s="57" t="s">
        <v>103</v>
      </c>
      <c r="B99" s="58"/>
      <c r="C99" s="19">
        <f>C19+C16+C89+C40</f>
        <v>80022.13</v>
      </c>
      <c r="D99" s="26"/>
      <c r="E99" s="30">
        <f>E19+E16+E89+E40</f>
        <v>83190.350000000006</v>
      </c>
      <c r="F99" s="26"/>
      <c r="G99" s="30">
        <f>G19+G16+G89+G40</f>
        <v>223891.48300000001</v>
      </c>
      <c r="H99" s="26">
        <f>SUM(H16:H98)</f>
        <v>46843.69999999999</v>
      </c>
      <c r="I99" s="30">
        <f>I19+I16+I89+I40</f>
        <v>270735.18300000002</v>
      </c>
      <c r="J99" s="26">
        <f>SUM(J16:J98)</f>
        <v>66503.240000000005</v>
      </c>
      <c r="K99" s="30">
        <f>K19+K16+K89+K40</f>
        <v>337238.42299999995</v>
      </c>
      <c r="L99" s="26">
        <f>SUM(L16:L98)</f>
        <v>4650.2100000000009</v>
      </c>
      <c r="M99" s="30">
        <f>M19+M16+M89+M40</f>
        <v>341888.63299999997</v>
      </c>
      <c r="N99" s="26">
        <f>SUM(N16:N98)</f>
        <v>1664.07</v>
      </c>
      <c r="O99" s="30">
        <f>O19+O16+O89+O40</f>
        <v>343552.70299999998</v>
      </c>
    </row>
    <row r="100" spans="1:15" ht="30" x14ac:dyDescent="0.25">
      <c r="A100" s="48" t="s">
        <v>104</v>
      </c>
      <c r="B100" s="22" t="s">
        <v>115</v>
      </c>
      <c r="C100" s="3"/>
      <c r="D100" s="26"/>
      <c r="E100" s="31"/>
      <c r="F100" s="3"/>
      <c r="G100" s="3"/>
      <c r="H100" s="3"/>
      <c r="I100" s="3"/>
      <c r="J100" s="3"/>
      <c r="K100" s="34"/>
      <c r="L100" s="26">
        <v>250</v>
      </c>
      <c r="M100" s="31">
        <f t="shared" si="40"/>
        <v>250</v>
      </c>
      <c r="N100" s="26"/>
      <c r="O100" s="31">
        <f t="shared" ref="O100" si="42">M100+N100</f>
        <v>250</v>
      </c>
    </row>
    <row r="101" spans="1:15" ht="16.5" thickBot="1" x14ac:dyDescent="0.3">
      <c r="A101" s="54" t="s">
        <v>105</v>
      </c>
      <c r="B101" s="54"/>
      <c r="C101" s="35"/>
      <c r="D101" s="36"/>
      <c r="E101" s="37"/>
      <c r="F101" s="35"/>
      <c r="G101" s="35"/>
      <c r="H101" s="35"/>
      <c r="I101" s="35"/>
      <c r="J101" s="35"/>
      <c r="K101" s="42">
        <f>K100</f>
        <v>0</v>
      </c>
      <c r="L101" s="46">
        <f>L100</f>
        <v>250</v>
      </c>
      <c r="M101" s="44">
        <f>M100</f>
        <v>250</v>
      </c>
      <c r="N101" s="46"/>
      <c r="O101" s="44">
        <f>O100</f>
        <v>250</v>
      </c>
    </row>
    <row r="102" spans="1:15" ht="19.5" customHeight="1" thickBot="1" x14ac:dyDescent="0.3">
      <c r="A102" s="55" t="s">
        <v>106</v>
      </c>
      <c r="B102" s="56"/>
      <c r="C102" s="38"/>
      <c r="D102" s="39"/>
      <c r="E102" s="40"/>
      <c r="F102" s="38"/>
      <c r="G102" s="38"/>
      <c r="H102" s="38"/>
      <c r="I102" s="38"/>
      <c r="J102" s="38"/>
      <c r="K102" s="41">
        <f>K101+K99</f>
        <v>337238.42299999995</v>
      </c>
      <c r="L102" s="43">
        <f>L101+L99</f>
        <v>4900.2100000000009</v>
      </c>
      <c r="M102" s="45">
        <f>M101+M99</f>
        <v>342138.63299999997</v>
      </c>
      <c r="N102" s="43">
        <f>N101+N99</f>
        <v>1664.07</v>
      </c>
      <c r="O102" s="45">
        <f>O101+O99</f>
        <v>343802.70299999998</v>
      </c>
    </row>
    <row r="103" spans="1:15" x14ac:dyDescent="0.25">
      <c r="M103" s="27"/>
      <c r="O103" s="27"/>
    </row>
  </sheetData>
  <mergeCells count="15">
    <mergeCell ref="A1:O1"/>
    <mergeCell ref="A101:B101"/>
    <mergeCell ref="A102:B102"/>
    <mergeCell ref="A99:B99"/>
    <mergeCell ref="A11:C11"/>
    <mergeCell ref="A13:C13"/>
    <mergeCell ref="A7:O7"/>
    <mergeCell ref="A8:O8"/>
    <mergeCell ref="A9:O9"/>
    <mergeCell ref="A12:O12"/>
    <mergeCell ref="A2:O2"/>
    <mergeCell ref="A3:O3"/>
    <mergeCell ref="A4:O4"/>
    <mergeCell ref="A5:O5"/>
    <mergeCell ref="A6:O6"/>
  </mergeCells>
  <pageMargins left="0.70866141732283472" right="0.19685039370078741" top="0.19685039370078741" bottom="0.31496062992125984" header="0.11811023622047245" footer="0.11811023622047245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2012-12-24T15:41:16Z</dcterms:modified>
</cp:coreProperties>
</file>