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 tabRatio="852"/>
  </bookViews>
  <sheets>
    <sheet name="прил.1 (нал., ненал.)" sheetId="1" r:id="rId1"/>
    <sheet name="прил.2 (безвоз)" sheetId="2" r:id="rId2"/>
    <sheet name="прил.3 ПД" sheetId="3" r:id="rId3"/>
    <sheet name="прил.5_ПАД" sheetId="4" r:id="rId4"/>
    <sheet name="прил.6_ПРСБ" sheetId="5" r:id="rId5"/>
    <sheet name="прил.7_ПАИВФ" sheetId="6" r:id="rId6"/>
    <sheet name="прил.8_вед" sheetId="7" r:id="rId7"/>
    <sheet name="прил.9_ФК" sheetId="8" r:id="rId8"/>
    <sheet name="прил.10 вед.ПД" sheetId="9" r:id="rId9"/>
    <sheet name="Прил.11_ФК ПД" sheetId="10" r:id="rId10"/>
    <sheet name="прил.12_РФФПП" sheetId="14" r:id="rId11"/>
    <sheet name="прил.13 ММХ" sheetId="12" r:id="rId12"/>
    <sheet name="прил.14 источн." sheetId="13" r:id="rId13"/>
    <sheet name="прил.15 ПЗ" sheetId="15" r:id="rId14"/>
  </sheets>
  <externalReferences>
    <externalReference r:id="rId15"/>
  </externalReferences>
  <definedNames>
    <definedName name="_xlnm._FilterDatabase" localSheetId="6" hidden="1">прил.8_вед!$B$10:$H$352</definedName>
    <definedName name="_xlnm.Print_Titles" localSheetId="8">'прил.10 вед.ПД'!$8:$8</definedName>
    <definedName name="_xlnm.Print_Titles" localSheetId="12">'прил.14 источн.'!$10:$10</definedName>
    <definedName name="_xlnm.Print_Titles" localSheetId="1">'прил.2 (безвоз)'!$10:$10</definedName>
    <definedName name="_xlnm.Print_Titles" localSheetId="6">прил.8_вед!$10:$12</definedName>
    <definedName name="_xlnm.Print_Titles" localSheetId="7">прил.9_ФК!$8:$8</definedName>
  </definedNames>
  <calcPr calcId="124519"/>
</workbook>
</file>

<file path=xl/calcChain.xml><?xml version="1.0" encoding="utf-8"?>
<calcChain xmlns="http://schemas.openxmlformats.org/spreadsheetml/2006/main">
  <c r="H197" i="7"/>
  <c r="H200"/>
  <c r="H199" s="1"/>
  <c r="H204"/>
  <c r="H203" s="1"/>
  <c r="H202" s="1"/>
  <c r="H201" s="1"/>
  <c r="H205"/>
  <c r="H206"/>
  <c r="H208"/>
  <c r="H213"/>
  <c r="H212" s="1"/>
  <c r="H211" s="1"/>
  <c r="H221"/>
  <c r="H220" s="1"/>
  <c r="H219" s="1"/>
  <c r="H226"/>
  <c r="H225" s="1"/>
  <c r="H224" s="1"/>
  <c r="H223" s="1"/>
  <c r="H227"/>
  <c r="H231"/>
  <c r="H230" s="1"/>
  <c r="H236"/>
  <c r="H235" s="1"/>
  <c r="H234" s="1"/>
  <c r="H233" s="1"/>
  <c r="H238"/>
  <c r="H240"/>
  <c r="H246"/>
  <c r="H245" s="1"/>
  <c r="H244" s="1"/>
  <c r="H250"/>
  <c r="H249" s="1"/>
  <c r="H248" s="1"/>
  <c r="H255"/>
  <c r="H254" s="1"/>
  <c r="H258"/>
  <c r="H257" s="1"/>
  <c r="H261"/>
  <c r="H260" s="1"/>
  <c r="H263"/>
  <c r="H267"/>
  <c r="H266" s="1"/>
  <c r="H271"/>
  <c r="H270" s="1"/>
  <c r="H269" s="1"/>
  <c r="H279"/>
  <c r="H278" s="1"/>
  <c r="H277" s="1"/>
  <c r="H276" s="1"/>
  <c r="H275" s="1"/>
  <c r="H287"/>
  <c r="H286" s="1"/>
  <c r="H285" s="1"/>
  <c r="H284" s="1"/>
  <c r="H288"/>
  <c r="H290"/>
  <c r="H294"/>
  <c r="H293" s="1"/>
  <c r="H292" s="1"/>
  <c r="H298"/>
  <c r="H297" s="1"/>
  <c r="H296" s="1"/>
  <c r="H302"/>
  <c r="H301" s="1"/>
  <c r="H300" s="1"/>
  <c r="H309"/>
  <c r="H307" s="1"/>
  <c r="H306" s="1"/>
  <c r="H311"/>
  <c r="H314"/>
  <c r="H313" s="1"/>
  <c r="H317"/>
  <c r="H324"/>
  <c r="H323" s="1"/>
  <c r="H322" s="1"/>
  <c r="H328"/>
  <c r="H327" s="1"/>
  <c r="H326" s="1"/>
  <c r="H335"/>
  <c r="H333" s="1"/>
  <c r="H332" s="1"/>
  <c r="H337"/>
  <c r="H340"/>
  <c r="H339" s="1"/>
  <c r="H345"/>
  <c r="H344" s="1"/>
  <c r="H343" s="1"/>
  <c r="H349"/>
  <c r="H348" s="1"/>
  <c r="H347" s="1"/>
  <c r="H115"/>
  <c r="H110"/>
  <c r="H105"/>
  <c r="H100"/>
  <c r="B14" i="15"/>
  <c r="B11"/>
  <c r="B12"/>
  <c r="C58" i="2"/>
  <c r="E71" i="8"/>
  <c r="C61" i="2"/>
  <c r="H331" i="7" l="1"/>
  <c r="H330" s="1"/>
  <c r="H305"/>
  <c r="H304" s="1"/>
  <c r="H283"/>
  <c r="H265"/>
  <c r="H218"/>
  <c r="E38" i="8"/>
  <c r="E170"/>
  <c r="E161"/>
  <c r="E160" s="1"/>
  <c r="E159" s="1"/>
  <c r="E164"/>
  <c r="E155"/>
  <c r="E154"/>
  <c r="E157"/>
  <c r="E156" s="1"/>
  <c r="E148"/>
  <c r="E137"/>
  <c r="E136"/>
  <c r="E135"/>
  <c r="E134"/>
  <c r="E102"/>
  <c r="E101" s="1"/>
  <c r="E88"/>
  <c r="E87" s="1"/>
  <c r="E70"/>
  <c r="E69" s="1"/>
  <c r="E67"/>
  <c r="E64" s="1"/>
  <c r="E57"/>
  <c r="E54"/>
  <c r="E52"/>
  <c r="E51" s="1"/>
  <c r="E53"/>
  <c r="E32"/>
  <c r="E133" l="1"/>
  <c r="E131" s="1"/>
  <c r="E50"/>
  <c r="E171" l="1"/>
  <c r="E169"/>
  <c r="E168" s="1"/>
  <c r="E167" s="1"/>
  <c r="E139"/>
  <c r="E120"/>
  <c r="E115"/>
  <c r="E10"/>
  <c r="E80"/>
  <c r="E63"/>
  <c r="E60" s="1"/>
  <c r="E151"/>
  <c r="E147" s="1"/>
  <c r="H193" i="7"/>
  <c r="H189"/>
  <c r="H188" s="1"/>
  <c r="H187" s="1"/>
  <c r="H184"/>
  <c r="H177"/>
  <c r="H176" s="1"/>
  <c r="H175" s="1"/>
  <c r="H174" s="1"/>
  <c r="H172"/>
  <c r="E47" i="8" s="1"/>
  <c r="H170" i="7"/>
  <c r="E46" i="8" s="1"/>
  <c r="H168" i="7"/>
  <c r="E45" i="8" s="1"/>
  <c r="H166" i="7"/>
  <c r="E44" i="8" s="1"/>
  <c r="H161" i="7"/>
  <c r="H160" s="1"/>
  <c r="H156"/>
  <c r="E31" i="8" s="1"/>
  <c r="H151" i="7"/>
  <c r="H150" s="1"/>
  <c r="H149" s="1"/>
  <c r="H147"/>
  <c r="H146" s="1"/>
  <c r="H145" s="1"/>
  <c r="H142"/>
  <c r="H141" s="1"/>
  <c r="H140" s="1"/>
  <c r="H138"/>
  <c r="H137" s="1"/>
  <c r="H136" s="1"/>
  <c r="H133"/>
  <c r="H132" s="1"/>
  <c r="H129"/>
  <c r="H119"/>
  <c r="H114"/>
  <c r="H113" s="1"/>
  <c r="H112" s="1"/>
  <c r="H111" s="1"/>
  <c r="H109"/>
  <c r="H108" s="1"/>
  <c r="H107" s="1"/>
  <c r="H106" s="1"/>
  <c r="H104"/>
  <c r="H103" s="1"/>
  <c r="H102" s="1"/>
  <c r="H101" s="1"/>
  <c r="H99"/>
  <c r="H98" s="1"/>
  <c r="H97" s="1"/>
  <c r="H94"/>
  <c r="H90"/>
  <c r="E14" i="8" s="1"/>
  <c r="H88" i="7"/>
  <c r="H83"/>
  <c r="H81"/>
  <c r="E162" i="8" s="1"/>
  <c r="H79" i="7"/>
  <c r="E163" i="8" s="1"/>
  <c r="H75" i="7"/>
  <c r="H69"/>
  <c r="H66"/>
  <c r="H63"/>
  <c r="H62" s="1"/>
  <c r="H60"/>
  <c r="H56"/>
  <c r="H52"/>
  <c r="E58" i="8" s="1"/>
  <c r="E56" s="1"/>
  <c r="H50" i="7"/>
  <c r="H46"/>
  <c r="H45" s="1"/>
  <c r="H43"/>
  <c r="H40"/>
  <c r="H37"/>
  <c r="E37" i="8" s="1"/>
  <c r="E36" s="1"/>
  <c r="H35" i="7"/>
  <c r="E33" i="8" s="1"/>
  <c r="H32" i="7"/>
  <c r="H30"/>
  <c r="E29" i="8" s="1"/>
  <c r="H28" i="7"/>
  <c r="H24"/>
  <c r="H23" s="1"/>
  <c r="E22" i="8" s="1"/>
  <c r="E21" s="1"/>
  <c r="E20" s="1"/>
  <c r="H21" i="7"/>
  <c r="E17" i="8" s="1"/>
  <c r="H18" i="7"/>
  <c r="H17"/>
  <c r="E30" i="8" l="1"/>
  <c r="E158"/>
  <c r="E166"/>
  <c r="E165" s="1"/>
  <c r="H74" i="7"/>
  <c r="H72" s="1"/>
  <c r="E153" i="8"/>
  <c r="E152" s="1"/>
  <c r="E146" s="1"/>
  <c r="H159" i="7"/>
  <c r="H158" s="1"/>
  <c r="E145" i="8"/>
  <c r="E144" s="1"/>
  <c r="E143" s="1"/>
  <c r="H68" i="7"/>
  <c r="E125" i="8"/>
  <c r="E124" s="1"/>
  <c r="E122" s="1"/>
  <c r="E114" s="1"/>
  <c r="H65" i="7"/>
  <c r="E108" i="8"/>
  <c r="E107" s="1"/>
  <c r="E112"/>
  <c r="E111" s="1"/>
  <c r="E110" s="1"/>
  <c r="H118" i="7"/>
  <c r="H117" s="1"/>
  <c r="H116" s="1"/>
  <c r="E106" i="8"/>
  <c r="E105" s="1"/>
  <c r="E109"/>
  <c r="E81"/>
  <c r="E79" s="1"/>
  <c r="E100"/>
  <c r="E99" s="1"/>
  <c r="E98" s="1"/>
  <c r="H131" i="7"/>
  <c r="E96" i="8"/>
  <c r="E95" s="1"/>
  <c r="H59" i="7"/>
  <c r="H58" s="1"/>
  <c r="E94" i="8"/>
  <c r="E93" s="1"/>
  <c r="E92" s="1"/>
  <c r="E91"/>
  <c r="E90" s="1"/>
  <c r="E89" s="1"/>
  <c r="H128" i="7"/>
  <c r="H127" s="1"/>
  <c r="H126" s="1"/>
  <c r="E84" i="8"/>
  <c r="E83" s="1"/>
  <c r="E78" s="1"/>
  <c r="H96" i="7"/>
  <c r="E77" i="8"/>
  <c r="E76" s="1"/>
  <c r="H55" i="7"/>
  <c r="H54" s="1"/>
  <c r="E74" i="8"/>
  <c r="H183" i="7"/>
  <c r="H182" s="1"/>
  <c r="H181" s="1"/>
  <c r="E73" i="8"/>
  <c r="E72" s="1"/>
  <c r="E55" s="1"/>
  <c r="H42" i="7"/>
  <c r="E49" i="8"/>
  <c r="E48" s="1"/>
  <c r="H39" i="7"/>
  <c r="E41" i="8"/>
  <c r="E40" s="1"/>
  <c r="E39" s="1"/>
  <c r="H27" i="7"/>
  <c r="E28" i="8"/>
  <c r="E27" s="1"/>
  <c r="H34" i="7"/>
  <c r="H93"/>
  <c r="H92" s="1"/>
  <c r="E35" i="8"/>
  <c r="E34" s="1"/>
  <c r="H155" i="7"/>
  <c r="H154" s="1"/>
  <c r="H153" s="1"/>
  <c r="E19" i="8"/>
  <c r="E18" s="1"/>
  <c r="H16" i="7"/>
  <c r="H15" s="1"/>
  <c r="E16" i="8"/>
  <c r="E15" s="1"/>
  <c r="H87" i="7"/>
  <c r="H86" s="1"/>
  <c r="H85" s="1"/>
  <c r="E13" i="8"/>
  <c r="E12" s="1"/>
  <c r="H78" i="7"/>
  <c r="H77" s="1"/>
  <c r="H135"/>
  <c r="H49"/>
  <c r="H48" s="1"/>
  <c r="H165"/>
  <c r="H164" s="1"/>
  <c r="H163" s="1"/>
  <c r="H196"/>
  <c r="H195" s="1"/>
  <c r="E43" i="8"/>
  <c r="H144" i="7"/>
  <c r="E26" i="8" l="1"/>
  <c r="E9"/>
  <c r="H186" i="7"/>
  <c r="H352" s="1"/>
  <c r="H71"/>
  <c r="E138" i="8"/>
  <c r="E42"/>
  <c r="E104"/>
  <c r="E103" s="1"/>
  <c r="E75"/>
  <c r="H26" i="7"/>
  <c r="H14" s="1"/>
  <c r="H13" s="1"/>
  <c r="E173" i="8" l="1"/>
  <c r="C28" i="13"/>
  <c r="E25" i="10"/>
  <c r="E22"/>
  <c r="E13"/>
  <c r="H11" i="9"/>
  <c r="C11" i="2"/>
  <c r="G173" i="8" l="1"/>
  <c r="B15" i="15"/>
  <c r="B13"/>
  <c r="B10"/>
  <c r="C27" i="13"/>
  <c r="C20"/>
  <c r="C19" s="1"/>
  <c r="C17"/>
  <c r="C14"/>
  <c r="C11"/>
  <c r="D14" i="12"/>
  <c r="C57" i="2" s="1"/>
  <c r="C14" i="12"/>
  <c r="C56" i="2" s="1"/>
  <c r="B14" i="12"/>
  <c r="C55" i="2" s="1"/>
  <c r="E28" i="10"/>
  <c r="E27" s="1"/>
  <c r="E26" s="1"/>
  <c r="E24"/>
  <c r="E23" s="1"/>
  <c r="E21"/>
  <c r="E12"/>
  <c r="E11" s="1"/>
  <c r="H67" i="9"/>
  <c r="H66" s="1"/>
  <c r="H65" s="1"/>
  <c r="H64" s="1"/>
  <c r="H62"/>
  <c r="H61" s="1"/>
  <c r="H60" s="1"/>
  <c r="H58"/>
  <c r="H57" s="1"/>
  <c r="H56" s="1"/>
  <c r="H55" s="1"/>
  <c r="H53"/>
  <c r="H52" s="1"/>
  <c r="H51" s="1"/>
  <c r="H50" s="1"/>
  <c r="H43"/>
  <c r="H42" s="1"/>
  <c r="H41" s="1"/>
  <c r="H40" s="1"/>
  <c r="H33"/>
  <c r="H32" s="1"/>
  <c r="H31" s="1"/>
  <c r="H30" s="1"/>
  <c r="H28"/>
  <c r="H27" s="1"/>
  <c r="H26" s="1"/>
  <c r="H25" s="1"/>
  <c r="H23"/>
  <c r="H22" s="1"/>
  <c r="H21" s="1"/>
  <c r="H20" s="1"/>
  <c r="H18"/>
  <c r="H17" s="1"/>
  <c r="H16" s="1"/>
  <c r="H15" s="1"/>
  <c r="H13"/>
  <c r="H12" s="1"/>
  <c r="H10" s="1"/>
  <c r="C13" i="3"/>
  <c r="C12" s="1"/>
  <c r="C11" s="1"/>
  <c r="C15" s="1"/>
  <c r="C13" i="2"/>
  <c r="C27" i="1"/>
  <c r="C22"/>
  <c r="C19"/>
  <c r="C18" s="1"/>
  <c r="C13"/>
  <c r="C11"/>
  <c r="C54" i="2" l="1"/>
  <c r="C42" s="1"/>
  <c r="C34" s="1"/>
  <c r="C66" s="1"/>
  <c r="C26" i="13" s="1"/>
  <c r="C25" s="1"/>
  <c r="H72" i="9"/>
  <c r="C29" i="13"/>
  <c r="E20" i="10"/>
  <c r="E30" s="1"/>
  <c r="C10" i="1"/>
  <c r="C26" l="1"/>
  <c r="C29" s="1"/>
</calcChain>
</file>

<file path=xl/comments1.xml><?xml version="1.0" encoding="utf-8"?>
<comments xmlns="http://schemas.openxmlformats.org/spreadsheetml/2006/main">
  <authors>
    <author>Автор</author>
  </authors>
  <commentList>
    <comment ref="L502" authorId="0">
      <text>
        <r>
          <rPr>
            <b/>
            <sz val="8"/>
            <color indexed="81"/>
            <rFont val="Tahoma"/>
            <family val="2"/>
            <charset val="204"/>
          </rPr>
          <t>Автор:</t>
        </r>
        <r>
          <rPr>
            <sz val="8"/>
            <color indexed="81"/>
            <rFont val="Tahoma"/>
            <family val="2"/>
            <charset val="204"/>
          </rPr>
          <t xml:space="preserve">
перераспр. С УЗ 871,8; +153 питание малообеспеч; +48 питание детей 1-2 годов жизни 
</t>
        </r>
      </text>
    </comment>
    <comment ref="N502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97,2 территор. Планир.
</t>
        </r>
      </text>
    </comment>
  </commentList>
</comments>
</file>

<file path=xl/sharedStrings.xml><?xml version="1.0" encoding="utf-8"?>
<sst xmlns="http://schemas.openxmlformats.org/spreadsheetml/2006/main" count="2967" uniqueCount="842">
  <si>
    <t>Приложение № 1</t>
  </si>
  <si>
    <t xml:space="preserve">депутатов Светлогорского района </t>
  </si>
  <si>
    <t>(тыс. рублей)</t>
  </si>
  <si>
    <t>(тыс.руб.)</t>
  </si>
  <si>
    <t>Доходный источник</t>
  </si>
  <si>
    <t>Сумма</t>
  </si>
  <si>
    <t xml:space="preserve">Сумма              </t>
  </si>
  <si>
    <t>1. Налоговые доходы</t>
  </si>
  <si>
    <t>000 1 01 00000 00 0000 000</t>
  </si>
  <si>
    <t>Налог на доходы физических лиц с доходов, облагаемых по налоговой ставке, установленной пунктом 1 статьи 224 Налогового кодекса Российской Федерации</t>
  </si>
  <si>
    <t>182 1 01 02000 01 0000 110</t>
  </si>
  <si>
    <t>000 1 05 00000 00 0000 000</t>
  </si>
  <si>
    <t>НАЛОГИ НА СОВОКУПНЫЙ ДОХОД</t>
  </si>
  <si>
    <t xml:space="preserve">182 1 05 01000 01 0000 110 </t>
  </si>
  <si>
    <t>Единый налог, взимаемый с налогоплательщиков, выбравших в качестве объекта налогообложения  доходы</t>
  </si>
  <si>
    <t xml:space="preserve">182 1 05 02000 02 0000 110 </t>
  </si>
  <si>
    <t>000 1 08 00000 00 0000 000</t>
  </si>
  <si>
    <t>ГОСУДАРСТВЕННАЯ ПОШЛИНА</t>
  </si>
  <si>
    <t xml:space="preserve">2. Неналоговые доходы </t>
  </si>
  <si>
    <t xml:space="preserve">000 1 11 05000 00 0000 120 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</si>
  <si>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автономных учреждений, а также имущества государственных и муниципальных унитарных предприятий, в том числе казенных)</t>
  </si>
  <si>
    <t>341 1 11 05010 00 0000 120</t>
  </si>
  <si>
    <t>000 1 11 09000 00 0000 120</t>
  </si>
  <si>
    <t xml:space="preserve">Прочие доходы от использования имущества и прав, находящихся в государственной и муниципальной собственности (за исключением имущества автономных учреждений, а также имущества государственных и муниципальных унитарных предприятий, в том числе казенных) </t>
  </si>
  <si>
    <t xml:space="preserve">000 1 12 00000 00 0000 000 </t>
  </si>
  <si>
    <t>ПЛАТЕЖИ ПРИ ПОЛЬЗОВАНИИ ПРИРОДНЫМИ РЕСУРСАМИ</t>
  </si>
  <si>
    <t>498 1 12 01000 01 0000 120</t>
  </si>
  <si>
    <t>Плата за негативное воздействие на окружающую среду</t>
  </si>
  <si>
    <t xml:space="preserve">000 1 16 00000 00 0000 000 </t>
  </si>
  <si>
    <t>ШТРАФЫ, САНКЦИИ, ВОЗМЕЩЕНИЕ УЩЕРБА</t>
  </si>
  <si>
    <t>000 117 000000 00 0000 000</t>
  </si>
  <si>
    <t>Прочие неналоговые налоги</t>
  </si>
  <si>
    <t>Итого налоговых и неналоговых доходов</t>
  </si>
  <si>
    <t>000 207 000000 00 0000 180</t>
  </si>
  <si>
    <t>3. Прочие безвозмездные поступления</t>
  </si>
  <si>
    <t>000 207 050000 05 0000 180</t>
  </si>
  <si>
    <t>Прочие безвозмездные поступления в бюджеты муниципальных районов</t>
  </si>
  <si>
    <t xml:space="preserve">Итого </t>
  </si>
  <si>
    <t>Налоговые и неналоговые доходы бюджета муниципального образования «Светлогорский район» на 2011 год</t>
  </si>
  <si>
    <t>Налоги на прибыль, доходы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</si>
  <si>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</si>
  <si>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Единый налог на вмененный доход для отдельных видов деятельности</t>
  </si>
  <si>
    <t>Код бюджетной классификации</t>
  </si>
  <si>
    <t>Приложение № 2</t>
  </si>
  <si>
    <t>Виды финансовой помощи</t>
  </si>
  <si>
    <t>1. ДОТАЦИИ</t>
  </si>
  <si>
    <t>000 202 01001 05 0000 151</t>
  </si>
  <si>
    <t>Дотация на выравнивание уровня бюджетной обеспеченности муниципальных районов</t>
  </si>
  <si>
    <t xml:space="preserve">         2. СУБВЕНЦИИ</t>
  </si>
  <si>
    <t>000 202 03024 04 0000 151</t>
  </si>
  <si>
    <t>Субвенции на обеспечение гос. гарантий прав граждан на получение общедоступного и бесплатного дошкольного, начального общего, основного общего и среднего (полного) общего образования, а также дополнительного образования в общеобразовательных учреждениях, в т.ч. школах всех типов, вечерних и заочных средних образовательных школах и образовательных школах интернатах</t>
  </si>
  <si>
    <t>000  202 03021 04 0000 151</t>
  </si>
  <si>
    <t>Ежемесячное денежное вознаграждение за классное руководство</t>
  </si>
  <si>
    <t>000 202 03022 04 0000 151</t>
  </si>
  <si>
    <t>Субвенции на обеспечение предоставления гражданам субсидий на оплату жилого помещения и коммунальных услуг</t>
  </si>
  <si>
    <t>000 202 03001 04 0000 151</t>
  </si>
  <si>
    <t>Субвенции на оплата жилищно-коммунальных услуг отдельным категориям граждан за счет средств федерального бюджета</t>
  </si>
  <si>
    <t>Субвенции на осуществление деятельности по опеке и попечительству в отношении совершеннолетних</t>
  </si>
  <si>
    <t>000 202 0324 04 0000 151</t>
  </si>
  <si>
    <t>Субвенции на обеспечение деятельности комиссий по делам несовершеннолетних</t>
  </si>
  <si>
    <t>Субвенции на обеспечение деятельности органа управления по организациям и осуществлению опеки и попечительства</t>
  </si>
  <si>
    <t>000 202 03027 05 0000 151</t>
  </si>
  <si>
    <t>Субвенции на содержание детей-сирот, детей, оставшихся без попечения родителей, переданных на воспитание под опеку (попечительство), в приемные и патронатные семьи, а также на выплату заработной платы приемному родителю и патронатному воспитанию</t>
  </si>
  <si>
    <t>000 202 03029 05 0000 151</t>
  </si>
  <si>
    <t>Субвенция бюджетам муниципальных районов на компенсацию части родительской платы за содержание ребенка в муниципальных учреждениях, реализующих основную общеобразовательную программу</t>
  </si>
  <si>
    <t>000 202 03003 04 0000 151</t>
  </si>
  <si>
    <t>Государственная регистрация актов гражданского состояния</t>
  </si>
  <si>
    <t>000 202 03015 04 0000 151</t>
  </si>
  <si>
    <t>Осуществление первичного воинского учета на территориях, где отсутствуют военные комиссариаты</t>
  </si>
  <si>
    <t>000 202 03033 04 0000 151</t>
  </si>
  <si>
    <t>Мероприятия по проведению оздоровительной кампании детей за счет средств федерального бюджета</t>
  </si>
  <si>
    <t>Мероприятия по проведению оздоровительной кампании детей за счет средств областного бюджета</t>
  </si>
  <si>
    <t>3. СУБСИДИИ</t>
  </si>
  <si>
    <t>000 202 02024 05 0000 151</t>
  </si>
  <si>
    <t>Субсидии бюджетам на денежные выплаты  медицинскому персоналу фельдшерско-акушерских пунктов, врачам, фельдшерам и медицинским сестрам скорой помощи</t>
  </si>
  <si>
    <t>000 202 02051 05 0000 151</t>
  </si>
  <si>
    <t>Субсидиии на реализацию федеральных целевых программ (модернизация систем теплоснабжения)</t>
  </si>
  <si>
    <t>Субсидиии на реализацию федеральных целевых программ (строительство канализационного коллектора по ул. Балтийской)</t>
  </si>
  <si>
    <t>000 202 02068 05 0000 151</t>
  </si>
  <si>
    <t>Субсидии на комплектование книжных фондов библиотек</t>
  </si>
  <si>
    <t>000 202 02999 04 0000 151</t>
  </si>
  <si>
    <t>Субсидии на обеспечении питания учащихся из малообеспеченных семей в МОУ</t>
  </si>
  <si>
    <t>Субсидии на поддержку муниципальных газет</t>
  </si>
  <si>
    <t>Субсидии на обеспечение питания детей первого-второго годов жизни специальными молочными продуктами детского питания</t>
  </si>
  <si>
    <t>ПРОЧИЕ СУБСИДИИ</t>
  </si>
  <si>
    <t>000 202 02999 05 0000 151</t>
  </si>
  <si>
    <t>Прочие субсидии бюджетам субъектов Российской Федерации (Упорядочение системы водоснабжения и работы ВНС 3-го подъема со станцией обезжелезивания</t>
  </si>
  <si>
    <t>Прочие субсидии на строительство физкультурно-оздоровительного комплекса в г. Светлогорске, по ул. Яблоневая,13</t>
  </si>
  <si>
    <t>Субсидия на Фонд стимулирования качества образования в общеобразовательных учреждениях</t>
  </si>
  <si>
    <t>Прочие субсидии на организацию деятельности соц. прачечной, парикмахерской, мастерской по ремонту одежды</t>
  </si>
  <si>
    <t>Субсидия на компенсацию части родительской платы за содержание ребенка в государственных и муниципальных образовательных учреждений, реализующих основную общеобразовательную программу дошкольного образования за счет средств областного бюджета</t>
  </si>
  <si>
    <t>Субсидия на компенсацию части родительской платы за содержание ребенка в государственных и муниципальных образовательных учреждений, реализующих основную общеобразовательную программу дошкольного образования за счет средств федерального бюджета</t>
  </si>
  <si>
    <t>Субсидии муниципальным образованиям на строительство и ремонт жилых помещений для детей-сирот по целевой программе Калининградской области "Дети-сироты" на 2007-2011гг.</t>
  </si>
  <si>
    <t xml:space="preserve">Субсидии на строительство, реконструкцию и кап.ремонт муниципальных дорог и сооружений на них в населенных пунктах </t>
  </si>
  <si>
    <t>Прочие субсидии на организацию и поддержку на конкурсной основе разработок педагогами программного обеспечения, методик, выплата денежных поощрений  по проекту "Роялти"</t>
  </si>
  <si>
    <t>Субсидия на организацию общественных работ, временного трудоустройства, стажировки</t>
  </si>
  <si>
    <t>Субсидия на поощрение лучших учителей и педпгогических работников в рамках проиоритетного национального проекта "Образование" в 2009 году.</t>
  </si>
  <si>
    <t xml:space="preserve">000 202 02087 05 0000 151 </t>
  </si>
  <si>
    <t>Субсидии бюджетам муниципальных районов из бюджетов поселений на решение вопросов местного значения мехмуниципального характера</t>
  </si>
  <si>
    <t>МО "Город Светлогорск"</t>
  </si>
  <si>
    <t>МО "Поселок Донское "</t>
  </si>
  <si>
    <t>МО "Поселок Приморье"</t>
  </si>
  <si>
    <t xml:space="preserve">Прочие субсидии бюджетам муниципальных районов </t>
  </si>
  <si>
    <t>- на софинансирование расходов  по оплате договоров на выполненные работы по канализационному коллектору по ул. Новой в г. Светлогорске</t>
  </si>
  <si>
    <t>4. МЕЖБЮДЖЕТНЫЕ ТРАНСФЕРТЫ</t>
  </si>
  <si>
    <t>полномочия МО "Город Светлогорск"</t>
  </si>
  <si>
    <t>полномочия МО "Поселок Донское"</t>
  </si>
  <si>
    <t>полномочия МО "Поселок Приморье"</t>
  </si>
  <si>
    <t>ВСЕГО:</t>
  </si>
  <si>
    <r>
      <t>Субвенции на предоставление гражданам субсидий н</t>
    </r>
    <r>
      <rPr>
        <b/>
        <sz val="12"/>
        <rFont val="Times New Roman"/>
        <family val="1"/>
        <charset val="204"/>
      </rPr>
      <t xml:space="preserve">а </t>
    </r>
    <r>
      <rPr>
        <sz val="12"/>
        <rFont val="Times New Roman"/>
        <family val="1"/>
        <charset val="204"/>
      </rPr>
      <t>оплату жилого помещения и коммунальных</t>
    </r>
    <r>
      <rPr>
        <b/>
        <sz val="12"/>
        <rFont val="Times New Roman"/>
        <family val="1"/>
        <charset val="204"/>
      </rPr>
      <t xml:space="preserve"> ус</t>
    </r>
    <r>
      <rPr>
        <sz val="12"/>
        <rFont val="Times New Roman"/>
        <family val="1"/>
        <charset val="204"/>
      </rPr>
      <t>луг</t>
    </r>
  </si>
  <si>
    <t xml:space="preserve"> Целевая программа Калининградской области  "Дети-сироты" на 2007-2011 гг."                               </t>
  </si>
  <si>
    <t xml:space="preserve">Осуществление полномочий по подготовке и проведению статистических переписей  </t>
  </si>
  <si>
    <t xml:space="preserve">Компенсация выпадающих доходов бюджетам муниципальных образований в связи с содержанием детей-инвалидов и детей с ограниченными возможностями здоровья в дошкольных образовательных учреждениях   </t>
  </si>
  <si>
    <t>Приложение № 3</t>
  </si>
  <si>
    <t>тыс.руб.</t>
  </si>
  <si>
    <t>Наименование</t>
  </si>
  <si>
    <t>000 3 00 00000 00 0000 000</t>
  </si>
  <si>
    <t xml:space="preserve">Доходы от предпринимательской и иной, приносящий доход, деятельности </t>
  </si>
  <si>
    <t>000 3 02 00000 00 0000 000</t>
  </si>
  <si>
    <t>Рыночные продажи товаров и услуг</t>
  </si>
  <si>
    <t>000 3 02 01000 00 0000 000</t>
  </si>
  <si>
    <t>Доходы от продажи услуг</t>
  </si>
  <si>
    <t xml:space="preserve">000 3 02 01050 05 0000 130 </t>
  </si>
  <si>
    <t>Доходы от продажи услуг, оказываемых учреждениями, находящимися в ведении органов местного самоуправления муниципальных районов</t>
  </si>
  <si>
    <t>ИТОГО ДОХОДОВ:</t>
  </si>
  <si>
    <t xml:space="preserve">Доходы за счет средств, полученных от  предпринимательской  и иной, приносящей доход деятельности в 2011 году </t>
  </si>
  <si>
    <t>Безвозмездные поступления в  бюджет муниципального образования                       «Светлогорский район» в 2011 году</t>
  </si>
  <si>
    <t>Приложение № 5</t>
  </si>
  <si>
    <t>Код админи-стратора</t>
  </si>
  <si>
    <t>Код доходного источника</t>
  </si>
  <si>
    <t>Наименование доходного источника</t>
  </si>
  <si>
    <t>Невыясненные поступления, зачисляемые в бюджеты муниципальных районов</t>
  </si>
  <si>
    <t>Прочие неналоговые доходы бюджетов муниципальных районов</t>
  </si>
  <si>
    <t>Возврат остатков субсидий и субвенций прошлых лет из бюджетов муниципальных районов</t>
  </si>
  <si>
    <t>Дотации бюджетам субъектов РФ и муниципальных образований</t>
  </si>
  <si>
    <t>Дотации бюджетам муниципальных районов на поддержку  мер по обеспечению сбалансированности бюджетов</t>
  </si>
  <si>
    <t>Дотации бюджетам муниципальных районов на поощрение достижения наилучших показателей деятельности местного самоуправления</t>
  </si>
  <si>
    <t>Прочие дотации бюджетам муниципальных районов</t>
  </si>
  <si>
    <t>Субсидии бюджетам муниципальных районов на реформирование муниципальных финансов</t>
  </si>
  <si>
    <t>Субсидии бюджетам муниципальных районов на развитие социальной и инженерной инфраструктуры муниципальных образований</t>
  </si>
  <si>
    <t>Субсидии бюджетам муниципальных районов на обеспечение жильем молодых семей</t>
  </si>
  <si>
    <t>Субсидии бюджетам муниципальных районов на внедрение инновационных образовательных программ</t>
  </si>
  <si>
    <t>Субсидии бюджетам муниципальных районов на денежные выплаты медицинскому персоналу фельдшерско-акушерских пунктов, врачам, фельдшерам и медсестрам скорой помощи</t>
  </si>
  <si>
    <t>Субсидии бюджетам муниципальных районов на строительство и модернизацию муниципальных дорог общего пользования, в том числе дорог в поселениях (за исключением автомобильных дорог федерального значения)</t>
  </si>
  <si>
    <t>Субсидии бюджетам муниципальных районов на государственную поддержку внедрения комплексных мер модернизации образования</t>
  </si>
  <si>
    <t>Субсидии бюджетам муниципальных районов на реализацию мероприятий, предусмотренных региональной программой переселения, включенных в государственную программу по оказанию содействия добровольного переселения в РФ соотечественников, проживающих за рубежом</t>
  </si>
  <si>
    <t>Субсидии бюджетам муниципальных районов на реализацию федеральных целевых программ</t>
  </si>
  <si>
    <t>Субсидии бюджетам муниципальных районов на комплектование книжных фондов библиотек муниципального образования</t>
  </si>
  <si>
    <t>Субсидии на предоставление грантов в области науки, культуры, искусства и средств массовой информации</t>
  </si>
  <si>
    <t>Субсидии  на совершенствование питания учащихся в общеобразовательных учреждениях</t>
  </si>
  <si>
    <t>Субсидии бюджетам муниципальных районов на бюджетные инвестирование для модернизации объектов коммунальной инфраструктуры</t>
  </si>
  <si>
    <t>Субсидии бюджетам муниципальных районов на бюджетные инвестиции для  объектов коммунальной инфраструктуры</t>
  </si>
  <si>
    <t>Субсидии на переселение граждан из жилищного фонда, признанного непригодным для проживания</t>
  </si>
  <si>
    <t>Субсидии  бюджетам муниципальных районов для обеспечения земельных участков коммунальной инфраструктуры в целях жилищного строительства</t>
  </si>
  <si>
    <t>Субсидии  бюджетам муниципальных районов на мероприятия по обеспечению жильем иных категорий граждан</t>
  </si>
  <si>
    <t>Субсидии бюджетам муниципальных районов на обеспечение мероприятий по капитальному ремонту многоквартирных домов и по переселению граждан из аварийного жилого фонда за счет средств, поступающих от гос. корпорации «Фонд содействия реформированию ЖКХ»</t>
  </si>
  <si>
    <t>Субсидии бюджетам муниципальных районов на обеспечение мероприятий по переселению граждан из аварийного жилого фонда за счет средств бюджета</t>
  </si>
  <si>
    <t>Субсидии бюджетам муниципальных районов на реализацию мероприятий по финансовой обеспеченности оказания дополнительной медицинской помощи, оказываемой врачами-терапевтами, участковыми (семейными врачами)</t>
  </si>
  <si>
    <t>Прочие субсидии  муниципальных районов</t>
  </si>
  <si>
    <t>Субвенции бюджетам муниципальных районов на оплату ЖКУ отдельных категорий граждан</t>
  </si>
  <si>
    <t>Субвенции на государственную регистрацию актов гражданского состояния</t>
  </si>
  <si>
    <t>Субвенции на составление списков кандидатов в присяжные заседатели федеральных судов общей юрисдикции в РФ</t>
  </si>
  <si>
    <t>Субвенции бюджетам муниципальных районов на обеспечение мер социальной поддержки ветеранов труда и тружеников тыла</t>
  </si>
  <si>
    <t>Субвенции бюджетам муниципальных районов на выплату ежемесячного пособия на ребенка</t>
  </si>
  <si>
    <t>Субвенции на поощрение лучших учителей</t>
  </si>
  <si>
    <t>Субвенции на осуществление первичного воинского учета на территориях, где отсутствуют военные комиссариаты</t>
  </si>
  <si>
    <t>Субвенции на выплату единовременного пособия при всех формах устройства детей лишенных родительского попечения в семье</t>
  </si>
  <si>
    <t>Субвенции на предоставление гражданам субсидий на оплату жилого помещения и коммунальных услуг</t>
  </si>
  <si>
    <t>Субвенции на ежемесячное денежное вознаграждение за классное руководство</t>
  </si>
  <si>
    <t>Субвенции бюджетам муниципальных районов на предоставление гражданам субсидий на оплату жилого помещения</t>
  </si>
  <si>
    <t>Субвенции бюджетам муниципальных районов на выполнение передаваемых полномочий субъектов РФ</t>
  </si>
  <si>
    <t>Субвенции на обеспечение жилыми помещениями детей-сирот, детей, оставшихся без попечения родителей, а также детей, находящихся под опекой (попечительством)</t>
  </si>
  <si>
    <t>Субвенции на содержание ребенка в семье опекуна, а также на оплату труда приемному родителю</t>
  </si>
  <si>
    <t>Субвенции на внедрение инновационных образовательных программ</t>
  </si>
  <si>
    <t>Субвенции на компенсацию части родительской платы за содержание ребенка в муниципальных образовательных учреждениях, реализацию основной общеобразовательной программы дошкольного образования</t>
  </si>
  <si>
    <t>Субвенции на оздоровление детей</t>
  </si>
  <si>
    <t>Субвенции бюджетам муниципальных районов на обеспечение равной доступности услуг общественного транспорта на территории соответствующего субъекта РФ для отдельных категорий граждан</t>
  </si>
  <si>
    <t>Субвенции на денежные выплаты медицинскому персоналу фельдшерско-акушерских пунктов, врачам, фельдшерам и медсестрам скорой помощи</t>
  </si>
  <si>
    <t>Субвенции на государственную поддержку внедрения комплексных мер модернизации образования</t>
  </si>
  <si>
    <t>Субвенции бюджетам муниципальных образований на поддержку экономически значимых региональных программ</t>
  </si>
  <si>
    <t>Прочие субвенции бюджетам муниципальных районов</t>
  </si>
  <si>
    <t>Межбюджетные трансферты, передаваемые бюджетам муниципальных районов на обеспечение равного с МВД РФ повышением денежного довольствия сотрудникам и заработной платы работникам подразделений милиции, общественной безопасности и социальных выплат</t>
  </si>
  <si>
    <t>356 2 02 04011 05 0000 151</t>
  </si>
  <si>
    <t>Межбюджетные трансферты, передаваемые бюджетам муниципальных районов на премирование победителей Всероссийского конкурса «Самый благоустроенный город России»</t>
  </si>
  <si>
    <t>356 2 02 04012 05 0000 151</t>
  </si>
  <si>
    <t>Межбюджетные трансферты, передаваемые бюджетам муниципальных районов для компенсации дополнительных расходов, возникших в результате решений принятых органами власти другого уровня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</si>
  <si>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</si>
  <si>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Прочие межбюджетные трансферты, передаваемые бюджетам муниципальных районов</t>
  </si>
  <si>
    <t>Прочие безвозмездные поступления в бюджет муниципального района из бюджетов поселений</t>
  </si>
  <si>
    <t>Прочие безвозмездные поступления в бюджеты муниципальных районов от бюджета Фонда социального страхования РФ</t>
  </si>
  <si>
    <t>Прочие безвозмездные поступления в бюджет муниципального района от государственных организаций</t>
  </si>
  <si>
    <t>Прочие безвозмездные поступления в бюджет муниципального района</t>
  </si>
  <si>
    <t>Государственная пошлина за выдачу разрешения на установку рекламной продукции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</si>
  <si>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 аренды указанных земельных  участков</t>
  </si>
  <si>
    <t>Доходы от сдачи в аренду имущества, находящегося в оперативном управлении органов управления муниципальных районов, созданных ими учреждений (за исключением имущества муниципальных автономных учреждений)</t>
  </si>
  <si>
    <t>Прочие поступления от использования имущества, находящегося в собственности муниципальных районов</t>
  </si>
  <si>
    <t>Доходы от продажи земельных участков, государственная собственность на которые не разграничена и которые расположены в границах поселений</t>
  </si>
  <si>
    <t xml:space="preserve">МУ « Администрация муниципального образования «Светлогорский  района» </t>
  </si>
  <si>
    <t>Прочие поступления от денежных взысканий (штрафов) и иных сумм в возмещение ущерба в бюджет муниципального района</t>
  </si>
  <si>
    <t>Прочие неналоговые доходы муниципального района</t>
  </si>
  <si>
    <t>Безвозмездные  поступления от государственных организаций в бюджет муниципального района</t>
  </si>
  <si>
    <t xml:space="preserve"> 1 17 01050 05 0000 180</t>
  </si>
  <si>
    <t xml:space="preserve"> 1 17 05050 05 0000 180</t>
  </si>
  <si>
    <t xml:space="preserve"> 1 19 05000 05 0000 151</t>
  </si>
  <si>
    <t xml:space="preserve"> 2 02 01001 05 0000 151</t>
  </si>
  <si>
    <t xml:space="preserve"> 2 02 01003 05 0000 151</t>
  </si>
  <si>
    <t xml:space="preserve"> 2 02 01008 05 0000 151</t>
  </si>
  <si>
    <t xml:space="preserve"> 2 02 01999 05 0000 151</t>
  </si>
  <si>
    <t xml:space="preserve"> 2 02 02003 05 0000 151</t>
  </si>
  <si>
    <t xml:space="preserve"> 2 02 02004 05 0000 151</t>
  </si>
  <si>
    <t xml:space="preserve"> 2 02 02008 05 0000 151</t>
  </si>
  <si>
    <t xml:space="preserve"> 2 02 02022 05 0000 151</t>
  </si>
  <si>
    <t xml:space="preserve"> 2 02 02024 05 0000 151</t>
  </si>
  <si>
    <t xml:space="preserve"> 2 02 02041 05 0000 151</t>
  </si>
  <si>
    <t xml:space="preserve"> 2 02 02042 05 0000 151</t>
  </si>
  <si>
    <t xml:space="preserve"> 2 02 02046 05 0000 151</t>
  </si>
  <si>
    <t xml:space="preserve"> 2 02 02051 05 0000 151</t>
  </si>
  <si>
    <t xml:space="preserve"> 2 02 02068 05 0000 151</t>
  </si>
  <si>
    <t xml:space="preserve"> 2 02 02071 05 0000 151</t>
  </si>
  <si>
    <t xml:space="preserve"> 2 02 02074 05 0000 151</t>
  </si>
  <si>
    <t xml:space="preserve"> 2 02 02077 05 0000 151</t>
  </si>
  <si>
    <t xml:space="preserve"> 2 02 02780 05 0000 151</t>
  </si>
  <si>
    <t xml:space="preserve"> 2 02 09079 05 0000 151</t>
  </si>
  <si>
    <t xml:space="preserve"> 2 02 02080 05 0000 151</t>
  </si>
  <si>
    <t xml:space="preserve"> 2 02 02081 05 0000 151</t>
  </si>
  <si>
    <t xml:space="preserve"> 2 02 02088 05 0000 151</t>
  </si>
  <si>
    <t xml:space="preserve"> 2 02 02089 05 0000 151</t>
  </si>
  <si>
    <t xml:space="preserve"> 2 02 02097 05 0000 151</t>
  </si>
  <si>
    <t xml:space="preserve"> 2 02 02999 05 0000 151</t>
  </si>
  <si>
    <t xml:space="preserve"> 2 02 03001 05 0000 151</t>
  </si>
  <si>
    <t xml:space="preserve"> 2 02 03003 05 0000 151</t>
  </si>
  <si>
    <t xml:space="preserve"> 2 02 03007 05 0000 151</t>
  </si>
  <si>
    <t xml:space="preserve"> 2 02 03008 05 0000 151</t>
  </si>
  <si>
    <t xml:space="preserve"> 2 02 03009 05 0000 151</t>
  </si>
  <si>
    <t xml:space="preserve"> 2 02 03014 05 0000 151</t>
  </si>
  <si>
    <t xml:space="preserve"> 2 02 03015 05 0000 151</t>
  </si>
  <si>
    <t xml:space="preserve"> 2 02 03020 05 0000 151</t>
  </si>
  <si>
    <t xml:space="preserve"> 2 02 03021 05 0000 151</t>
  </si>
  <si>
    <t xml:space="preserve"> 2 02 03022 05 0000 151</t>
  </si>
  <si>
    <t xml:space="preserve"> 2 02 03024 05 0000 151</t>
  </si>
  <si>
    <t xml:space="preserve"> 2 02 03026 05 0000 151</t>
  </si>
  <si>
    <t xml:space="preserve"> 2 02 03027 05 0000 151</t>
  </si>
  <si>
    <t xml:space="preserve"> 2 02 03028 05 0000 151</t>
  </si>
  <si>
    <t xml:space="preserve"> 2 02 03029 05 0000 151</t>
  </si>
  <si>
    <t xml:space="preserve"> 2 02 03033 05 0000 151</t>
  </si>
  <si>
    <t xml:space="preserve"> 2 02 03034 05 0000 151</t>
  </si>
  <si>
    <t xml:space="preserve"> 2 02 03055 05 0000 151</t>
  </si>
  <si>
    <t xml:space="preserve"> 2 02 03059 05 0000 151</t>
  </si>
  <si>
    <t xml:space="preserve"> 2 02 03064 05 0000 151</t>
  </si>
  <si>
    <t xml:space="preserve"> 2 02 03999 05 0000 151</t>
  </si>
  <si>
    <t xml:space="preserve"> 2 02 04005 05 0000 151</t>
  </si>
  <si>
    <t xml:space="preserve"> 2 02 04014 05 0000 151</t>
  </si>
  <si>
    <t xml:space="preserve"> 2 02 04999 05 0000 151</t>
  </si>
  <si>
    <t xml:space="preserve"> 2 02 09065 05 0000 151</t>
  </si>
  <si>
    <t xml:space="preserve"> 2 02 09072 05 0000 151</t>
  </si>
  <si>
    <t xml:space="preserve"> 2 03 05 000050000 180</t>
  </si>
  <si>
    <t xml:space="preserve"> 2 07 05 000050000 180</t>
  </si>
  <si>
    <t xml:space="preserve"> 1 08 71500 01 0000 110</t>
  </si>
  <si>
    <t xml:space="preserve"> 1 11 05010 10 0000 120</t>
  </si>
  <si>
    <t xml:space="preserve"> 1 11 05035 05 0000 120</t>
  </si>
  <si>
    <t xml:space="preserve"> 1 11 09045 05 0000 120</t>
  </si>
  <si>
    <t xml:space="preserve"> 1 16 90050 05 0000 140</t>
  </si>
  <si>
    <t xml:space="preserve"> 2 03 05000 05 0000 180</t>
  </si>
  <si>
    <t>Приложение № 6</t>
  </si>
  <si>
    <t>Перечень главных распорядителей, распорядителей и получателей средств  бюджета муниципального образования «Светлогорский район»</t>
  </si>
  <si>
    <t xml:space="preserve">Наименование </t>
  </si>
  <si>
    <t>Главные распорядители средств бюджета</t>
  </si>
  <si>
    <t>356</t>
  </si>
  <si>
    <t>Распорядители и получатели средств бюджета</t>
  </si>
  <si>
    <t>377</t>
  </si>
  <si>
    <t>381</t>
  </si>
  <si>
    <t>357</t>
  </si>
  <si>
    <t>Муниципальное учреждение "Архив Светлогорского района"</t>
  </si>
  <si>
    <t>367</t>
  </si>
  <si>
    <t>Муниципальное общеобразовательное учреждение дополнительного образования детей "Детская школа искусств им. Гречанинова г. Светлогорск"</t>
  </si>
  <si>
    <t>365</t>
  </si>
  <si>
    <t>Муниципальное общеобразовательное учреждение "Средняя общеобразовательная школа № 1 г. Светлогорска"</t>
  </si>
  <si>
    <t>366</t>
  </si>
  <si>
    <t>Муниципальное общеобразовательное учреждение "Средняя общеобразовательная школа п. Донское"</t>
  </si>
  <si>
    <t>360</t>
  </si>
  <si>
    <t>Муниципальное дошкольное образовательное учреждение детский сад № 1 "Березка"</t>
  </si>
  <si>
    <t>361</t>
  </si>
  <si>
    <t>Муниципальное дошкольное образовательное учреждение детский сад "Одуванчик"</t>
  </si>
  <si>
    <t>362</t>
  </si>
  <si>
    <t>Муниципальное дошкольное образовательное учреждение детский сад "Теремок"</t>
  </si>
  <si>
    <t>363</t>
  </si>
  <si>
    <t>Муниципальное дошкольное образовательное учреждение "Центр развития ребенка детский сад № 20 "Родничок"</t>
  </si>
  <si>
    <t>378</t>
  </si>
  <si>
    <t>Муниципальное общеобразовательное учреждение дополнительного образования детей "Детско-юношеский центр"</t>
  </si>
  <si>
    <t>379</t>
  </si>
  <si>
    <t>Муниципальное общеобразовательное учреждение дополнительного образования детей "Детско-юношеская спортивная школа"</t>
  </si>
  <si>
    <t>358</t>
  </si>
  <si>
    <t>Муниципальное учреждение "Информационно-туристический центр Светлогорского района"</t>
  </si>
  <si>
    <t>374</t>
  </si>
  <si>
    <t>376</t>
  </si>
  <si>
    <t>370</t>
  </si>
  <si>
    <t>Муниципальное учреждение "Учетно-финансовый центр Светлогорского района"</t>
  </si>
  <si>
    <t>188</t>
  </si>
  <si>
    <t>Отдел внутренних дел Светлогорского городского округа</t>
  </si>
  <si>
    <t>380</t>
  </si>
  <si>
    <t>Муниципальное учреждение "Управление жилищно-коммунального хозяйства"</t>
  </si>
  <si>
    <t>Муниципальное учреждение "Отдел  по бюджету и финансам Светлогорского района"</t>
  </si>
  <si>
    <t>Муниципальное учреждение "Администрация муниципального образования "Светлогорский район"</t>
  </si>
  <si>
    <t>Муниципальное учреждение "Отдел здравоохранения и социальной защиты населения администрации Светлогорского района"</t>
  </si>
  <si>
    <t>Муниципальное учреждение"Комплексный центр социального обслуживания населения в Светлогорском районе"</t>
  </si>
  <si>
    <t>Перечень администраторов источников внутреннего финансирования дефицита бюджета муниципального образования «Светлогорский район»</t>
  </si>
  <si>
    <t>356 01 02 00 00 05 0000 710</t>
  </si>
  <si>
    <t>Получение кредитов от кредитных организаций бюджетом муниципального района в валюте РФ</t>
  </si>
  <si>
    <t>356 01 03 00 00 05 0000 710</t>
  </si>
  <si>
    <t>Получение кредитов от других бюджетов бюджетной системы РФ бюджетом муниципального района в валюте РФ</t>
  </si>
  <si>
    <t>377 01 06 05 01 05 0000 640</t>
  </si>
  <si>
    <t>Возврат бюджетных кредитов, предоставленных юридическим лицам из бюджета муниципального района в валюте РФ</t>
  </si>
  <si>
    <t>(тыс. руб.)</t>
  </si>
  <si>
    <t>Мин</t>
  </si>
  <si>
    <t>Рз</t>
  </si>
  <si>
    <t>Пр</t>
  </si>
  <si>
    <t>ЦСР</t>
  </si>
  <si>
    <t>ВР</t>
  </si>
  <si>
    <t xml:space="preserve">Сумма                </t>
  </si>
  <si>
    <t>Администрация Светлогорского района</t>
  </si>
  <si>
    <t>ОБЩЕГОСУДАРСТВЕННЫЕ РАСХОДЫ</t>
  </si>
  <si>
    <t>01</t>
  </si>
  <si>
    <t>00</t>
  </si>
  <si>
    <t>02</t>
  </si>
  <si>
    <t>Глава муниципального образования</t>
  </si>
  <si>
    <t>000</t>
  </si>
  <si>
    <t>Выполнение функций органами местного самоуправления</t>
  </si>
  <si>
    <t>500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</si>
  <si>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</si>
  <si>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</si>
  <si>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Руководство и управление в сфере установленных функций органов государственной власти субъектов Российской Федерации  и органов местного самоуправления</t>
  </si>
  <si>
    <t>0020000</t>
  </si>
  <si>
    <t>Центральный аппарат</t>
  </si>
  <si>
    <t>0020400</t>
  </si>
  <si>
    <t>Депутаты представительного органа муниципального образования</t>
  </si>
  <si>
    <t>04</t>
  </si>
  <si>
    <t>Выполнение функций органами местного самоуправления (КДН)</t>
  </si>
  <si>
    <t>0020402</t>
  </si>
  <si>
    <t>Выполнение функций органами местного самоуправления (специалист по опеке)</t>
  </si>
  <si>
    <t>0020412</t>
  </si>
  <si>
    <t>Резервные фонды</t>
  </si>
  <si>
    <t>12</t>
  </si>
  <si>
    <t>Резервные фонды местных администраций</t>
  </si>
  <si>
    <t>070 05 00</t>
  </si>
  <si>
    <t>Прочие расходы</t>
  </si>
  <si>
    <t>013</t>
  </si>
  <si>
    <t>Другие общегосударственные вопросы</t>
  </si>
  <si>
    <t>14</t>
  </si>
  <si>
    <t>Руководство и управление в сфере установленных функций</t>
  </si>
  <si>
    <t>0010000</t>
  </si>
  <si>
    <t xml:space="preserve">Государственная регистрация актов гражданского состояния </t>
  </si>
  <si>
    <t>001 38 00</t>
  </si>
  <si>
    <t>001 38 01</t>
  </si>
  <si>
    <t>Реализация государственной политики в области приватизации и управления государственной и муниципальной собственностью</t>
  </si>
  <si>
    <t>090 00 00</t>
  </si>
  <si>
    <t>Оценка недвижимости, признание прав и регулирование отношений по государственной и муниципальной собственности</t>
  </si>
  <si>
    <t>090 02 00</t>
  </si>
  <si>
    <t>Реализация государственных функций, связанных с общегосударственным управлением</t>
  </si>
  <si>
    <t>092 00 00</t>
  </si>
  <si>
    <t>Выполнение других обязательств государства</t>
  </si>
  <si>
    <t>Целевые программы муниципальных образований</t>
  </si>
  <si>
    <t>795 00 00</t>
  </si>
  <si>
    <t xml:space="preserve">01 </t>
  </si>
  <si>
    <t>Мобилизационная  и вневойсковая подготовка</t>
  </si>
  <si>
    <t>001 36 01</t>
  </si>
  <si>
    <t>НАЦИОНАЛЬНАЯ ЭКОНОМИКА</t>
  </si>
  <si>
    <t>08</t>
  </si>
  <si>
    <t>Субсидии юридическим лицам</t>
  </si>
  <si>
    <t>006</t>
  </si>
  <si>
    <t xml:space="preserve">08 </t>
  </si>
  <si>
    <t>ЖИЛИЩНО-КОММУНАЛЬНОЕ ХОЗЯЙСТВО</t>
  </si>
  <si>
    <t>05</t>
  </si>
  <si>
    <t>Жилищное хозяйство</t>
  </si>
  <si>
    <t>Региональные целевые программы</t>
  </si>
  <si>
    <t>003</t>
  </si>
  <si>
    <t xml:space="preserve">05 </t>
  </si>
  <si>
    <t>Бюджетные инвестиции</t>
  </si>
  <si>
    <t>Коммунальное хозяйство</t>
  </si>
  <si>
    <t>100 45 01</t>
  </si>
  <si>
    <t>Благоустройство</t>
  </si>
  <si>
    <t>Прочие мероприятия по благоустройству городских округов и поселений</t>
  </si>
  <si>
    <t>600 05 00</t>
  </si>
  <si>
    <t>Другие вопросы в области жилищно-коммунального хозяйства</t>
  </si>
  <si>
    <t>002 00 00</t>
  </si>
  <si>
    <t>Обеспечение деятельности подведомственных учреждений</t>
  </si>
  <si>
    <t>002 99 00</t>
  </si>
  <si>
    <t>Выполнение функций единой диспетчерской службы</t>
  </si>
  <si>
    <t>002 99 01</t>
  </si>
  <si>
    <t>001</t>
  </si>
  <si>
    <t>ОБРАЗОВАНИЕ</t>
  </si>
  <si>
    <t>07</t>
  </si>
  <si>
    <t>Дошкольное образование</t>
  </si>
  <si>
    <t xml:space="preserve">07 </t>
  </si>
  <si>
    <t>420 99 00</t>
  </si>
  <si>
    <t>Выполнение функций бюджетными учреждениями</t>
  </si>
  <si>
    <t>Молодежная политика и оздоровление детей</t>
  </si>
  <si>
    <t>Проведение мероприятий для детей и молодежи</t>
  </si>
  <si>
    <t>431 01 00</t>
  </si>
  <si>
    <t>муниципальный район</t>
  </si>
  <si>
    <t xml:space="preserve"> МО "Поселок Приморье"</t>
  </si>
  <si>
    <t>Другие вопросы в области образования</t>
  </si>
  <si>
    <t>09</t>
  </si>
  <si>
    <t>436 09 00</t>
  </si>
  <si>
    <t xml:space="preserve">КУЛЬТУРА </t>
  </si>
  <si>
    <t>Государственная поддержка в сфере культуры, кинематографии и средств массовой информаци</t>
  </si>
  <si>
    <t>450 85 00</t>
  </si>
  <si>
    <t xml:space="preserve"> МО Город Светлогорск"</t>
  </si>
  <si>
    <t xml:space="preserve">ФИЗИЧЕСКАЯ КУЛЬТУРА И СПОРТ </t>
  </si>
  <si>
    <t xml:space="preserve">Мероприятия в области здравоохранения, спорта и физической культуры, туризма </t>
  </si>
  <si>
    <t>512 97 00</t>
  </si>
  <si>
    <t>522 00 00</t>
  </si>
  <si>
    <t>522 57 54</t>
  </si>
  <si>
    <t>СОЦИАЛЬНАЯ ПОЛИТИКА</t>
  </si>
  <si>
    <t>10</t>
  </si>
  <si>
    <t>Социальное обеспечение населения</t>
  </si>
  <si>
    <t>Социальные выплаты</t>
  </si>
  <si>
    <t xml:space="preserve">10 </t>
  </si>
  <si>
    <t>505 86 00</t>
  </si>
  <si>
    <t>005</t>
  </si>
  <si>
    <t>Реализация государственных функций в области социальной политики</t>
  </si>
  <si>
    <t>514 00 00</t>
  </si>
  <si>
    <t>Мероприятия в области социальной политики</t>
  </si>
  <si>
    <t>514 01 00</t>
  </si>
  <si>
    <t>Прочие выплаты</t>
  </si>
  <si>
    <t>Охрана семьи и детства</t>
  </si>
  <si>
    <t>Содержание ребенка в семье опекуна и приемной семье, а также вознаграждение, причитающееся приемному родителю</t>
  </si>
  <si>
    <t>520 13 00</t>
  </si>
  <si>
    <t>Оплата труда приемного родителя</t>
  </si>
  <si>
    <t>520 13 12</t>
  </si>
  <si>
    <t>Выплаты приемной семье на содержание подопечных детей</t>
  </si>
  <si>
    <t>520 13 11</t>
  </si>
  <si>
    <t>Выплаты семьям опекунов на содержание подопечных детей</t>
  </si>
  <si>
    <t>520 13 20</t>
  </si>
  <si>
    <t>Амбулаторная помощь</t>
  </si>
  <si>
    <t>471 99 00</t>
  </si>
  <si>
    <t>471 99 02</t>
  </si>
  <si>
    <t>Другие вопросы в области здравоохранения, физической культуры и спорта</t>
  </si>
  <si>
    <t>МУ "Архив Светлогорского района"</t>
  </si>
  <si>
    <t>440 99 00</t>
  </si>
  <si>
    <t>МДОУ детский сад "Березка"</t>
  </si>
  <si>
    <t>Детские дошкольные учреждения</t>
  </si>
  <si>
    <t>420 00 00</t>
  </si>
  <si>
    <t>Профессиональная подготовка, переподготовка и повышение квалификации</t>
  </si>
  <si>
    <t>Переподготовка и повышение квалификации кадров</t>
  </si>
  <si>
    <t>429 78 00</t>
  </si>
  <si>
    <t>Выполнение функций государственными органами</t>
  </si>
  <si>
    <t>012</t>
  </si>
  <si>
    <t>Реализация государственной политики занятости населения</t>
  </si>
  <si>
    <t>510 03 00</t>
  </si>
  <si>
    <t>068</t>
  </si>
  <si>
    <t>Иные безвозмездные и безвозвратные перечисления</t>
  </si>
  <si>
    <t>522 12 00</t>
  </si>
  <si>
    <t>МДОУ детский сад "Одуванчик"</t>
  </si>
  <si>
    <t>МДОУ "Центр развития ребенка детский сад "Родничок"</t>
  </si>
  <si>
    <t>Общее образование</t>
  </si>
  <si>
    <t>Поощрение лучших учителей</t>
  </si>
  <si>
    <t>520 11 00</t>
  </si>
  <si>
    <t>МДООУ Детский сад "Теремок"</t>
  </si>
  <si>
    <t>Учреждения по внешкольной работе с детьми</t>
  </si>
  <si>
    <t>423 00 00</t>
  </si>
  <si>
    <t>423 99 00</t>
  </si>
  <si>
    <t xml:space="preserve">Мероприятия по проведению оздоровительной кампании детей </t>
  </si>
  <si>
    <t>432 00 00</t>
  </si>
  <si>
    <t xml:space="preserve">Оздоровление детей </t>
  </si>
  <si>
    <t>432 02 00</t>
  </si>
  <si>
    <t>МУ "Дом культуры п. Приморье"</t>
  </si>
  <si>
    <t>372</t>
  </si>
  <si>
    <t xml:space="preserve">Культура </t>
  </si>
  <si>
    <t>Дворцы и дома культуры, другие учреждения культуры и средств массовой информации</t>
  </si>
  <si>
    <t>440 00 00</t>
  </si>
  <si>
    <t>МУ Дом-музей Германа Брахерта</t>
  </si>
  <si>
    <t>373</t>
  </si>
  <si>
    <t>Музеи и постоянные выставки</t>
  </si>
  <si>
    <t>441 00 00</t>
  </si>
  <si>
    <t>441 99 00</t>
  </si>
  <si>
    <t>МОУДОД "Детская школа искусств им. Гречанинова г. Светлогорск"</t>
  </si>
  <si>
    <t>МОУДОД "Детско-юношеская спортивная школа "</t>
  </si>
  <si>
    <t>МОУДОД "Детско-юношеский центр"</t>
  </si>
  <si>
    <t>МУ "Информационно-туристический центр Светлогорского района"</t>
  </si>
  <si>
    <t>Социальное обслуживание населения</t>
  </si>
  <si>
    <t>Учреждения социального обслуживания населения</t>
  </si>
  <si>
    <t>508 00 00</t>
  </si>
  <si>
    <t>508 99 02</t>
  </si>
  <si>
    <t>Выполнение функций бюджетными учреждениями за счет средств областного бюджета</t>
  </si>
  <si>
    <t>Органы внутренних дел</t>
  </si>
  <si>
    <t>Воинские формирования (органы, подразделения)</t>
  </si>
  <si>
    <t>202 00 00</t>
  </si>
  <si>
    <t>Обеспечение равного с Министерством внутренних дел Российской Федерации повышения денежного довольствия сотрудникам и заработной платы работникам подразделений милиции общественной безопасности и социальных выплат</t>
  </si>
  <si>
    <t>202 01 01</t>
  </si>
  <si>
    <t xml:space="preserve">Функционирование органов в сфере национальной безопасности, правоохранительной деятельности и обороны </t>
  </si>
  <si>
    <t>014</t>
  </si>
  <si>
    <t xml:space="preserve">Военный персонал </t>
  </si>
  <si>
    <t>202 58 00</t>
  </si>
  <si>
    <t>Функционирование органов в сфере национальной безопасности и правоохранительной деятельности</t>
  </si>
  <si>
    <t>202 67 00</t>
  </si>
  <si>
    <t>Пособия и компенсации военнослужащим, приравненным к ним лицам, а также уволенным из их числа</t>
  </si>
  <si>
    <t>202 76 00</t>
  </si>
  <si>
    <t>Поликлиники, амбулатории, диагностические центры</t>
  </si>
  <si>
    <t>471 00 00</t>
  </si>
  <si>
    <t>Скорая медицинская помощь</t>
  </si>
  <si>
    <t>520 00 00</t>
  </si>
  <si>
    <t>Денежные выплаты медицинскому персоналу фельдшерско-акушерских пунктов, врачам, фельдшерам и медицинским сестрам скорой медицинской помощи</t>
  </si>
  <si>
    <t>520 18 00</t>
  </si>
  <si>
    <t>МУ "Управление жилищно-коммунального хозяйства"</t>
  </si>
  <si>
    <t>Защита населения и территории от чрезвычайных ситуаций природного и техногенного характера, гражданская оборона</t>
  </si>
  <si>
    <t>Поисковые и аварийно-спасательные учреждения</t>
  </si>
  <si>
    <t>302 99 00</t>
  </si>
  <si>
    <t>МО "Поселок Донское"</t>
  </si>
  <si>
    <t xml:space="preserve">Поддержка коммунального хозяйства </t>
  </si>
  <si>
    <t>351 00 00</t>
  </si>
  <si>
    <t>Компенсация выпадающих доходов организациям, предоставляющим населению услуги теплоснабжения по тарифам, не обеспечивающим возмещение издержек</t>
  </si>
  <si>
    <t>06</t>
  </si>
  <si>
    <t>Организация и содержание мест захоронения</t>
  </si>
  <si>
    <t>600 04 00</t>
  </si>
  <si>
    <t>Выполнение функций бюджетными учреждениями УЖКХ</t>
  </si>
  <si>
    <t>010</t>
  </si>
  <si>
    <t>Оздоровление детей за счет средств местного бюджета</t>
  </si>
  <si>
    <t>Оздоровление детей за счет средств федерального бюджета</t>
  </si>
  <si>
    <t>432 02 01</t>
  </si>
  <si>
    <t>Оздоровление детей за счет средств областного бюджета</t>
  </si>
  <si>
    <t>432 02 02</t>
  </si>
  <si>
    <t>Пенсионное обеспечение</t>
  </si>
  <si>
    <t>Доплаты к пенсиям, дополнительное пенсионное обеспечение</t>
  </si>
  <si>
    <t>491 01 00</t>
  </si>
  <si>
    <t>Социальная помощь</t>
  </si>
  <si>
    <t>505 00 00</t>
  </si>
  <si>
    <t>Оплата жилищно-коммунальных услуг отдельным категориям граждан</t>
  </si>
  <si>
    <t>505 46 01</t>
  </si>
  <si>
    <t>Предоставление гражданам субсидий на оплату жилого помещения и коммунальных услуг</t>
  </si>
  <si>
    <t>505 48 02</t>
  </si>
  <si>
    <t>Оказание других видов социальной помощи</t>
  </si>
  <si>
    <t>510 00 00</t>
  </si>
  <si>
    <t>Программа "Дополнительные меры, направленные на снижение напряженности на рынке труда Калининградской области в 2010 году" за счет средств местного бюджета</t>
  </si>
  <si>
    <t>522 32 12</t>
  </si>
  <si>
    <t>Программа "Обеспечение жильем молодых семей" за счет средств местного бюджета</t>
  </si>
  <si>
    <t>Муниципальная целевая программа "Предоставление государственной поддержки молодым семьям для приобретения жилья на 2006-2010 гг." за счет средств местного бюджета</t>
  </si>
  <si>
    <t>Другие вопросы в области социальной политики</t>
  </si>
  <si>
    <t>002 04 00</t>
  </si>
  <si>
    <t>Осуществление деятельности по опеке совершеннолетними гражданами</t>
  </si>
  <si>
    <t>Субвенция на осуществление деятельности по опеке и попечительству в отношении совершеннолетних</t>
  </si>
  <si>
    <t>002 04 12</t>
  </si>
  <si>
    <t>Социальная поддержка в части управления за счет средств областного бюджета</t>
  </si>
  <si>
    <t xml:space="preserve">002 04 22 </t>
  </si>
  <si>
    <t>Обеспечение субсидий на оплату ЖКУ за счет средств областного бюджета</t>
  </si>
  <si>
    <t>002 04 42</t>
  </si>
  <si>
    <t>Физическая культура и спорт</t>
  </si>
  <si>
    <t>Физкультурно-оздоровительная работа и спортивные мероприятия</t>
  </si>
  <si>
    <t>512 00 00</t>
  </si>
  <si>
    <t>Обслуживание государственного и муниципального долга</t>
  </si>
  <si>
    <t>11</t>
  </si>
  <si>
    <t>Процентные платежи по долговым обязательствам</t>
  </si>
  <si>
    <t>065 00 00</t>
  </si>
  <si>
    <t>Процентные платежи по муниципальному долгу</t>
  </si>
  <si>
    <t>065 03 00</t>
  </si>
  <si>
    <t>351 02 00</t>
  </si>
  <si>
    <t>Субсидии юридическим лицам (за счет переданных полномочий гп. Поселок Донское)</t>
  </si>
  <si>
    <t xml:space="preserve"> МО "Город Светлогорск"</t>
  </si>
  <si>
    <t>522  00 00</t>
  </si>
  <si>
    <t>Программа "Развитие образования на 2007-2011гг" (поощрение интер.школе)</t>
  </si>
  <si>
    <t>522 01 00</t>
  </si>
  <si>
    <t xml:space="preserve">Безвозмездные перечисления организациям, за исключением государственных и муниципальных организаций  </t>
  </si>
  <si>
    <t>Периодические издания,  учрежденные органами  законодательной и исполнительной власти</t>
  </si>
  <si>
    <t>457 00 00</t>
  </si>
  <si>
    <t>Государственная поддержка в сфере культуры, кинематографии и средств массовой информации</t>
  </si>
  <si>
    <t>457 85 00</t>
  </si>
  <si>
    <t>520 79 09</t>
  </si>
  <si>
    <t>МЕЖБЮДЖЕТНЫЕ ТРАНСФЕРТЫ</t>
  </si>
  <si>
    <t xml:space="preserve">Выравнивание бюджетной обеспеченности поселений из районного фонда финансовой поддержки </t>
  </si>
  <si>
    <t xml:space="preserve">516 01 30 </t>
  </si>
  <si>
    <t>Фонд финансовой поддержки</t>
  </si>
  <si>
    <t>008</t>
  </si>
  <si>
    <t>Иные межбюджетные трансферты</t>
  </si>
  <si>
    <t>Межбюджетные трансферты бюджетам муниципальных районов из бюджетов поселений и межбюджетные трансферты бюджетам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</si>
  <si>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521 06 00</t>
  </si>
  <si>
    <t>МУ "Учетно-финансовый центр Светлогорского района"</t>
  </si>
  <si>
    <t>Компенсация части родительской платы за содержание ребенка в государственных и муниципальных образовательных учреждениях, реализующих основную общеобразовательную программу дошкольного образования</t>
  </si>
  <si>
    <t xml:space="preserve">520 10 00 </t>
  </si>
  <si>
    <t>520 10 80</t>
  </si>
  <si>
    <t>Социальные выплаты за счет федерального бюджета</t>
  </si>
  <si>
    <t>520 10 01</t>
  </si>
  <si>
    <t>Социальные выплаты за счет областного бюджета</t>
  </si>
  <si>
    <t>520 10 02</t>
  </si>
  <si>
    <t>МУК "Светлогорская централизованная библиотечная система"</t>
  </si>
  <si>
    <t>371</t>
  </si>
  <si>
    <t>Библиотеки</t>
  </si>
  <si>
    <t>442 00 00</t>
  </si>
  <si>
    <t>442 99 00</t>
  </si>
  <si>
    <t>МОУ "Средняя общеобразовательная школа № 1 г. Светлогорска"</t>
  </si>
  <si>
    <t>Школы-детские сады, школы начальные, неполные средние и средние</t>
  </si>
  <si>
    <t>421 00 00</t>
  </si>
  <si>
    <t>421 99 00</t>
  </si>
  <si>
    <t>Обеспечение деятельности подведомственных учреждений за счет средств областного бюджета (обеспечение гос.гарантий прав граждан на получение общедоступного и бесплатного дошкольного, начального общего, основного общего и среднего (полного) общего  образования в образовательных учреждениях)</t>
  </si>
  <si>
    <t>421 99 12</t>
  </si>
  <si>
    <t>Обеспечение деятельности подведомственных учреждений за счет средств областного бюджета ( питание школьников из малообеспеченных семей)</t>
  </si>
  <si>
    <t xml:space="preserve">421 99 22 </t>
  </si>
  <si>
    <t>Ежемесячное денежное вознаграждение за классное руководство за счет средств федерального бюджета</t>
  </si>
  <si>
    <t>520 09 00</t>
  </si>
  <si>
    <t>520 79 93</t>
  </si>
  <si>
    <t>Учебные заведения и курсы по переподготовке кадров</t>
  </si>
  <si>
    <t>429 00 00</t>
  </si>
  <si>
    <t>432  00 00</t>
  </si>
  <si>
    <t xml:space="preserve">Учреждения, обеспечивающие предоставление услуг в сфере образования </t>
  </si>
  <si>
    <t>435 00 00</t>
  </si>
  <si>
    <t>435 99 00</t>
  </si>
  <si>
    <t>МОУ "Средняя общеобразовательная школа п. Донское"</t>
  </si>
  <si>
    <t xml:space="preserve">Фонд стимулирования качества образования </t>
  </si>
  <si>
    <t>520 79 11</t>
  </si>
  <si>
    <t>Выполнение функций бюджетными учреждениями (мониторинг здоровья школьников)</t>
  </si>
  <si>
    <t>ВСЕГО</t>
  </si>
  <si>
    <t>382</t>
  </si>
  <si>
    <t xml:space="preserve">Приложение № 9 </t>
  </si>
  <si>
    <t>депутатов Светлогорского района</t>
  </si>
  <si>
    <t xml:space="preserve"> (тыс. руб.)</t>
  </si>
  <si>
    <t>Наименование кода</t>
  </si>
  <si>
    <t>РЗ</t>
  </si>
  <si>
    <t>ОБЩЕГОСУДАРСТВЕННЫЕ ВОПРОСЫ</t>
  </si>
  <si>
    <t>000 00 00</t>
  </si>
  <si>
    <t>Функционирование высшего должностного лица субъекта Российской Федерации и муниципального образования</t>
  </si>
  <si>
    <t>002 03 00</t>
  </si>
  <si>
    <t>Депутаты (члены) законодательного (представительного) органа государственной власти субъекта Российской Федерации</t>
  </si>
  <si>
    <t>002 10 00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</si>
  <si>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</si>
  <si>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070 00 00</t>
  </si>
  <si>
    <t>Резервные фонды исполнительных органов государственной власти субъектов Российской Федерации</t>
  </si>
  <si>
    <t>Фонд непредвиденных расходов</t>
  </si>
  <si>
    <t>Резервный фонд по предупреждению и ликвидации последствий чрезвычайных ситуаций и стихийных бедствий</t>
  </si>
  <si>
    <t>НАЦИОНАЛЬНАЯ ОБОРОНА</t>
  </si>
  <si>
    <t>Мобилизационная подготовка экономики</t>
  </si>
  <si>
    <t>Реализация государственных функций по мобилизационной подготовке экономики</t>
  </si>
  <si>
    <t>209 00 00</t>
  </si>
  <si>
    <t>Мероприятия по обеспечению мобилизационной готовности экономики</t>
  </si>
  <si>
    <t>209 01 00</t>
  </si>
  <si>
    <t>209 01 01</t>
  </si>
  <si>
    <t>Мероприятия  в области национальной обороны</t>
  </si>
  <si>
    <t>209 01 02</t>
  </si>
  <si>
    <t>НАЦИОНАЛЬНАЯ БЕЗОПАСНОСТЬ И ПРАВООХРАНИТЕЛЬНАЯ ДЕЯТЕЛЬНОСТЬ</t>
  </si>
  <si>
    <t>Функционирование органов в сфере национальной безопасности, правоохранительной деятельности и обороны</t>
  </si>
  <si>
    <t>Целевая программа  "Дети-сироты" на 2007-2011 гг.</t>
  </si>
  <si>
    <t>Обеспечение деятельности ЕДДС</t>
  </si>
  <si>
    <t>Организационно-воспитательная работа с молодежью</t>
  </si>
  <si>
    <t>431 00 00</t>
  </si>
  <si>
    <t>Мероприятия по проведению оздоровительной кампании детей</t>
  </si>
  <si>
    <t>435 99 12</t>
  </si>
  <si>
    <t>Мероприятия в области образования</t>
  </si>
  <si>
    <t>436 00 00</t>
  </si>
  <si>
    <t>КУЛЬТУРА, КИНЕМАТОГРАФИЯ, СРЕДСТВА МАССОВОЙ ИНФОРМАЦИИ</t>
  </si>
  <si>
    <t>Культура</t>
  </si>
  <si>
    <t>Мероприятия в сфере культуры, кинематографии и средств массовой информации</t>
  </si>
  <si>
    <t>450 00 00</t>
  </si>
  <si>
    <t>Обеспечение деятельности Централизованной библиотечной системы</t>
  </si>
  <si>
    <t>Периодическая печать и издательства</t>
  </si>
  <si>
    <t>ЗДРАВООХРАНЕНИЕ, ФИЗИЧЕСКАЯ КУЛЬТУРА И СПОРТ</t>
  </si>
  <si>
    <t>Доплаты к пенсиям государственных служащих субъектов Российской Федерации и муниципальных служащих</t>
  </si>
  <si>
    <t>514  00 00</t>
  </si>
  <si>
    <t>Муниципальная целевая программа "Обеспечение жильем молодых семей в муниципальном образовании Светлогорский район на 2009-2010 годы"</t>
  </si>
  <si>
    <t>Целевая программа Калининградской области  "Дополнительные меры, направленные на снижение напряженности на рынке труда Калининградской области в 2010 году"</t>
  </si>
  <si>
    <t>Дотации бюджетам субъектов Российской Федерации и муниципальных образований</t>
  </si>
  <si>
    <t>Выравнивание бюджетной обеспеченности</t>
  </si>
  <si>
    <t>516 00 00</t>
  </si>
  <si>
    <t>516 01 30</t>
  </si>
  <si>
    <t>ВСЕГО РАСХОДОВ</t>
  </si>
  <si>
    <t>Приложение № 10</t>
  </si>
  <si>
    <t>МОУДОД "Детская школа искусств им. Гречанинова г. Светлогорск</t>
  </si>
  <si>
    <t>Ведомственная структура расходов бюджета муниципального образования «Светлогорский район» за счет средств от предпринимательской и иной, приносящей доход деятельности, на 2011год</t>
  </si>
  <si>
    <t xml:space="preserve">Приложение № 11 </t>
  </si>
  <si>
    <t xml:space="preserve">Сумма               </t>
  </si>
  <si>
    <t>Приложение № 12</t>
  </si>
  <si>
    <t>Муниципальные образования</t>
  </si>
  <si>
    <t>Городское поселение "Город Светлогорск"</t>
  </si>
  <si>
    <t>Городское поселение "Поселок Приморье"</t>
  </si>
  <si>
    <t>Городское поселение "Поселок Донское"</t>
  </si>
  <si>
    <t>ИТОГО:</t>
  </si>
  <si>
    <t>Распределение дотаций на выравнивание бюджетной обеспеченности поселений  на 2011 год</t>
  </si>
  <si>
    <t>Приложение № 13</t>
  </si>
  <si>
    <t>Приложение № 14</t>
  </si>
  <si>
    <t xml:space="preserve">Создание условий для предоставления транспортных услуг населению и организация транспортного обслуживания населения между поселениями в границах муниципального района </t>
  </si>
  <si>
    <t xml:space="preserve">Формирование и содержание муниципального архива, включая хранение архивных документов поселений </t>
  </si>
  <si>
    <t>Приложение № 15</t>
  </si>
  <si>
    <t>тыс. руб.</t>
  </si>
  <si>
    <t>Код</t>
  </si>
  <si>
    <t>Объем бюджетных ассигнований</t>
  </si>
  <si>
    <t>Кредиты кредитных организаций в валюте Российской Федерации</t>
  </si>
  <si>
    <t>356 01 02 0000 05 0000 710</t>
  </si>
  <si>
    <t>Получение кредитов от кредитных организаций бюджетами муниципальных районов в валюте Российской Федерации</t>
  </si>
  <si>
    <t>356 01 02 0000 05 0000 810</t>
  </si>
  <si>
    <t>Погашение бюджетами муниципальных районов кредитов от кредитных организаций в валюте Российской Федерации</t>
  </si>
  <si>
    <t>Бюджетные кредиты от других бюджетов бюджетной системы Российской Федерации</t>
  </si>
  <si>
    <t>356 01 03 0000 05 0000 710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</si>
  <si>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</si>
  <si>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356 01 03 0000 04 0000 810</t>
  </si>
  <si>
    <t>Погашение бюджетами муниципальных районов кредитов от других бюджетов бюджетной системы Российской Федерации в валюте Российской Федерации</t>
  </si>
  <si>
    <t>Исполнение государственных и муниципальных гарантий в валюте Российской Федерации</t>
  </si>
  <si>
    <t>356 01 06 0400 05 0000 810</t>
  </si>
  <si>
    <t xml:space="preserve">Исполнение муниципальных гарантий муниципальных районов в валюте Российской Федерации в случае, если исполнение гарантом муниципальных гарантий ведет к возникновению права регрессного требования гаранта к принципалу либо обусловлено уступкой гаранту прав </t>
  </si>
  <si>
    <t>Возрат бюджетных кредитов, учтенных в источниках финансирования дефицита в результате исполнения гарантом государственных гарантий, ведущих к возникновению права регрессного требования гаранта к принципалу либо обусловленного уступкой гаранту прав требования бенефициара  к принципалу</t>
  </si>
  <si>
    <t>356 01 06 0501 05 0000 640</t>
  </si>
  <si>
    <t>Возврат бюджетных кредитов, предоставленных юридическим лицам из бюджетов муниципальных районов в валюте Российской Федерации</t>
  </si>
  <si>
    <t>- прочие кредиты (бюджетные ссуды), возврат которых осуществляется юридическими лицами</t>
  </si>
  <si>
    <t>Бюджетные кредиты, предоставленные внутри страны в валюте Российской Федерации</t>
  </si>
  <si>
    <t>Возврат бюджетных кредитов, предоставленных юридическим лицам из бюджетов городских округов в валюте Российской Федерации</t>
  </si>
  <si>
    <t>Изменение остатков средств на счетах по учету средств бюджета</t>
  </si>
  <si>
    <t>356 01 05 0000 00 0000 000</t>
  </si>
  <si>
    <t xml:space="preserve">Увеличение прочих остатков средств бюджета </t>
  </si>
  <si>
    <t>Увеличение прочих остатков денежных средств бюджет муниципального района</t>
  </si>
  <si>
    <t xml:space="preserve">Уменьшение прочих остатков средств бюджета </t>
  </si>
  <si>
    <t>Уменьшение прочих остатков средств бюджета муниципального района</t>
  </si>
  <si>
    <t>Всего источников финансирования дефицита бюджета</t>
  </si>
  <si>
    <t>(тыс.рублей)</t>
  </si>
  <si>
    <t>Наименование заимствования</t>
  </si>
  <si>
    <t xml:space="preserve">Объём заимствований </t>
  </si>
  <si>
    <t>Кредитные соглашения и договоры</t>
  </si>
  <si>
    <t>Получение кредитов по кредитным соглашениям</t>
  </si>
  <si>
    <t>Получение кредитов от других бюджетов бюджетной системы Российской Федерации бюджетом Светлогорского района в валюте Российской Федерации</t>
  </si>
  <si>
    <t>Получение кредитов от кредитных организаций в валюте Российской Федерации</t>
  </si>
  <si>
    <t>Погашение кредитов по кредитным соглашениям и договорам</t>
  </si>
  <si>
    <t>Погашение бюджетом  Светлогорского района кредитов, полученных от других бюджетов бюджетной системы Российской Федерации в валюте Российской Федерации до 1 января 2010 года</t>
  </si>
  <si>
    <t>Погашение бюджетом Светлогорского района кредитов от кредитных организаций в валюте Российской Федерации</t>
  </si>
  <si>
    <t>Программа муниципальных заимствований муниципального образования «Светлогорский район» на 2011 год</t>
  </si>
  <si>
    <t>Доходы, получаемые в виде арендной платы за земли после разграничения государственной собственности на  землю, а также средства от продажи права на    заключение договоров аренды указанных земельных участков (за исключением земельных участков автономных учреждений)</t>
  </si>
  <si>
    <t>Глава местной администрации (исполнительно-распорядительного органа муниципального образования)</t>
  </si>
  <si>
    <t>0020800</t>
  </si>
  <si>
    <t>070 05 01</t>
  </si>
  <si>
    <t>070 05 02</t>
  </si>
  <si>
    <t>Мероприятия по МОБ работе</t>
  </si>
  <si>
    <t>070 05 03</t>
  </si>
  <si>
    <t>092 03 11</t>
  </si>
  <si>
    <t>Программа "Развитие информационных систем обеспечения градостроительной деятельности на 2009-2010гг."</t>
  </si>
  <si>
    <t>795 00 31</t>
  </si>
  <si>
    <t>302 00 00</t>
  </si>
  <si>
    <t>Другие вопросы в области национальной экономики</t>
  </si>
  <si>
    <t>795 04 01</t>
  </si>
  <si>
    <t>Капитальный ремонт государственного жилищного фонда субъектов Российской Федерации  и муниципального жилищного фонда</t>
  </si>
  <si>
    <t>795 00 41</t>
  </si>
  <si>
    <t>Федеральная целевая программа развития Калининградской области на период до 2014 года, Упорядочение системы водоснабжения и работы ВНС 3-го подъема со станцией обезжелезивания г. Светлогорска, за счет средств федерального бюджета</t>
  </si>
  <si>
    <t>Программа Калининградской области "Повышение безопасности дорожного движения" за сче средств областного бюджета</t>
  </si>
  <si>
    <t>522 11 44</t>
  </si>
  <si>
    <t>Озеленение</t>
  </si>
  <si>
    <t>600 03 00</t>
  </si>
  <si>
    <t>Областная инвестиционная программа, Строительство физкультурно-оздоровительного комплекса в г. Светлогорске</t>
  </si>
  <si>
    <t>795 09 02</t>
  </si>
  <si>
    <t>Областная инвестиционная программа, Строительство физкультурно-оздоровительного комплекса в г. Светлогорске за счет средств областного бюджета</t>
  </si>
  <si>
    <t>795 09 01</t>
  </si>
  <si>
    <t>МУ "Районный Совет депутатов Светлогорского района"</t>
  </si>
  <si>
    <t>002 12 00</t>
  </si>
  <si>
    <t>Субвенция на обеспечение детей первого-второго годов жизни специальными молочными продуктами питания</t>
  </si>
  <si>
    <t>МЦП "Туберкулез"</t>
  </si>
  <si>
    <t>795 00 11</t>
  </si>
  <si>
    <t>МЦП "Вакцинопрофилактика"</t>
  </si>
  <si>
    <t>795 00 12</t>
  </si>
  <si>
    <t>440 99 01</t>
  </si>
  <si>
    <t>МУ "Комплексный центр социального обслуживания населения в Светлогорском районе"</t>
  </si>
  <si>
    <t>Субсидия по направлению "Совершенствование медицинской помощи больным сосудистыми заболеваниями"</t>
  </si>
  <si>
    <t>522 44 10</t>
  </si>
  <si>
    <t>МЦП "ВИЧ-профилактика"</t>
  </si>
  <si>
    <t>795 00 13</t>
  </si>
  <si>
    <t>Исполнение судебных решений по искам</t>
  </si>
  <si>
    <t>505 34 02</t>
  </si>
  <si>
    <t>795 00 21</t>
  </si>
  <si>
    <t>795 00 22</t>
  </si>
  <si>
    <t>Субсидии на поддержку муниципальных газет за счет средств областного бюджета</t>
  </si>
  <si>
    <t>482 00 00</t>
  </si>
  <si>
    <t>Премирование победителей Всероссийского конкурса на звание «Самый благоустроенный город России»</t>
  </si>
  <si>
    <t>520 14 15</t>
  </si>
  <si>
    <t xml:space="preserve">Обеспечение деятельности вечерних школ за счет субвенции на обеспечение государственных гарантий прав граждан </t>
  </si>
  <si>
    <t xml:space="preserve">Приложение № 8 </t>
  </si>
  <si>
    <t>Осуществление полномочий по подготовке проведения статистических переписей</t>
  </si>
  <si>
    <t>001 43 00</t>
  </si>
  <si>
    <t>Фонд компенсаций</t>
  </si>
  <si>
    <t>009</t>
  </si>
  <si>
    <t xml:space="preserve">Целевые программы муниципальных образований  "Развитие информационных систем обеспечения градостроительной деятельности на 2009 - 2011 гг" </t>
  </si>
  <si>
    <t>Топливно-энергетический комплекс</t>
  </si>
  <si>
    <t>795 40 01</t>
  </si>
  <si>
    <t>522 16 00</t>
  </si>
  <si>
    <t>МУ "Отдел здравоохранения и социальной защиты населения"</t>
  </si>
  <si>
    <t>Обеспечение жильем отдельных категорий граждан, установленных Федеральными законами от 12 января 1995 года N 5-ФЗ "О ветеранах" и от 24 ноября 1995 года N 181-ФЗ "О социальной защите инвалидов в Российской Федерации"</t>
  </si>
  <si>
    <t>МУ "Отдел по бюджету и финансам Светлогорского района"</t>
  </si>
  <si>
    <t>Целевые программы муниципальных образований  Система видеонаблюдения "Безопасный город"</t>
  </si>
  <si>
    <t xml:space="preserve">Целевые программы муниципальных образований </t>
  </si>
  <si>
    <t>Целевые программы муниципальных образований ФЦП " Реконструкция ливневой канализации с очисткой стоков к реке Светлогорка"</t>
  </si>
  <si>
    <t>795 50 01</t>
  </si>
  <si>
    <t>Целевые программы муниципальных образований ФЦП "Строительство берегоукрепительных сооружений озера Тихое и реки Светлогорка "</t>
  </si>
  <si>
    <t>Целевые программы муниципальных образований ОИП "Реконструкция детской школы искусств"</t>
  </si>
  <si>
    <t>795 70 01</t>
  </si>
  <si>
    <t>ЗДРАВООХРАНЕНИЕ , ФИЗИЧЕСКАЯ КУЛЬТУРА И СПОРТ</t>
  </si>
  <si>
    <t>Целевые программы муниципальных образований "Программа приграничного сотрудничества Литва-Польша-РФ 2007-2013"</t>
  </si>
  <si>
    <t>795 00 14</t>
  </si>
  <si>
    <t xml:space="preserve"> СОЦИАЛЬНАЯ ПОЛИТИКА</t>
  </si>
  <si>
    <t>Целевые программы муниципальных образований "Доступная для инвалидов среда жизнедеятельности на 2008-2012гг.</t>
  </si>
  <si>
    <t>795 10 01</t>
  </si>
  <si>
    <t>Условно утвержденные расходы</t>
  </si>
  <si>
    <t>002 08 00</t>
  </si>
  <si>
    <t>Распределение  бюджетных ассигнований на 2011 год  по разделам, подразделам и целевым статьям  классификации расходов  бюджета  муниципального образования «Светлогорский район»</t>
  </si>
  <si>
    <t>001 00 00</t>
  </si>
  <si>
    <t xml:space="preserve">14 </t>
  </si>
  <si>
    <t xml:space="preserve">Мобилизационная  и вневойсковая подготовка </t>
  </si>
  <si>
    <t>Обеспечение деятельности подведомственных учреждений за счет средств областного бюджета (питание школьников из малообеспеченных семей)</t>
  </si>
  <si>
    <t>421 99 22</t>
  </si>
  <si>
    <t xml:space="preserve">Центры спортивной подготовки (сборные команды) </t>
  </si>
  <si>
    <t>Мунипальная инвестиционная программа, Строительство детской спортивной площадки в п. Приморье</t>
  </si>
  <si>
    <t>Обеспечение деятельности учреждений социального обслуживания населения за счет субсидии на обеспечение отдельных государственных полномочий в сфере социальной поддержки населения</t>
  </si>
  <si>
    <t>520 10 00</t>
  </si>
  <si>
    <t>Межбюджетные трансферты, передаваемые бюджетам муниципальных районов на обеспечение равного с Министерством внутренних дел Российской Федерации повышения денежного довольствия сотрудникам и заработной платы работникам подразделений милиции общественной безопасности и социальных выплат</t>
  </si>
  <si>
    <t>000 202 04005 05 0000 151</t>
  </si>
  <si>
    <t>Субвенции на обеспечение отдельных гос. полномочий в сфере социальной поддержки населения в части: руководства и управления в сфере установления функций</t>
  </si>
  <si>
    <t>Субвенции на обеспечение отдельных гос. полномочий в сфере социальной поддержки населения в части: обеспечения деятельности учреждений социального обслуживания населения</t>
  </si>
  <si>
    <t xml:space="preserve">Источники финансирования дефицита бюджета </t>
  </si>
  <si>
    <t xml:space="preserve">муниципального образования «Светлогорский район» </t>
  </si>
  <si>
    <t>на 2011 год</t>
  </si>
  <si>
    <t>Субсидии на решение вопросов межмуниципального характера</t>
  </si>
  <si>
    <t xml:space="preserve"> из бюджетов поселений в бюджет муниципального образования «Светлогорский район» на 2011 год</t>
  </si>
  <si>
    <t>Распределение  бюджетных ассигнований на 2011 год  по разделам, подразделам и целевым статьям  классификации расходов</t>
  </si>
  <si>
    <t xml:space="preserve">бюджета муниципального образования «Светлогорский район» </t>
  </si>
  <si>
    <t>за счет средств от предпринимательской и иной, приносящей доход  деятельности</t>
  </si>
  <si>
    <t xml:space="preserve"> 1 14 06014 10 0000 430</t>
  </si>
  <si>
    <t>Муниципальное  учреждение здравоохранения  "Светлогорская районная поликлиника"</t>
  </si>
  <si>
    <t xml:space="preserve"> 1 17 05005 05 0000 180</t>
  </si>
  <si>
    <t>распределение будет представлено ко II-му чтению</t>
  </si>
  <si>
    <r>
      <t>от 15 ноября 2010г  № 105</t>
    </r>
    <r>
      <rPr>
        <u/>
        <sz val="12"/>
        <rFont val="Times New Roman"/>
        <family val="1"/>
        <charset val="204"/>
      </rPr>
      <t xml:space="preserve">             </t>
    </r>
  </si>
  <si>
    <t>- на возмещение расходов по оплате договоров на приобретение услуг связи для муниципальных нужд городского поселения "Город Светлогорск"</t>
  </si>
  <si>
    <t xml:space="preserve">Перечень администраторов доходов бюджета муниципального образования «Светлогорский район»   </t>
  </si>
  <si>
    <t>Приложение № 7</t>
  </si>
  <si>
    <t>Муниципальное общеобразовательное учреждение основная общеобразовательная школа п. Приморье Светлогорского района"</t>
  </si>
  <si>
    <t>Муниципальное учреждение "Районный Совет депутатов Светлогорского района"</t>
  </si>
  <si>
    <t>МУ  "Администрация муниципального образования «Светлогорский район»</t>
  </si>
  <si>
    <t>от 15 ноября   2010 года №  105</t>
  </si>
  <si>
    <t>Ведомственная структура расходов бюджета</t>
  </si>
  <si>
    <t xml:space="preserve"> муниципального образования «Светлогорский район» на 2011 год</t>
  </si>
  <si>
    <t xml:space="preserve">Функционирование Правительства РФ, высших исполнительных органов государственной власти субъектов РФ, местных администраций </t>
  </si>
  <si>
    <t>Руководство и управление в сфере установленных функций органов государственной власти субъектов РФ и органов местного самоуправления</t>
  </si>
  <si>
    <t>Целевая программа Калининградской обла- сти "Дети-сироты" на 2007-2011гг строитель- ство и ремонт жилья детям-сиротам</t>
  </si>
  <si>
    <t>Руководство и управление в сфере установленных функций органов государственной власти субъектов РФ  и органов местного самоуправления</t>
  </si>
  <si>
    <t>Руководство и управление в сфере установленных функций органов государственной власти субъектов РФ органов местного самоуправления</t>
  </si>
  <si>
    <t>МОУ основная общеобразовательная школа  п. Приморье Светлогорского района"</t>
  </si>
  <si>
    <t>Обеспечение деятельности подведомствен-ных учреждений за счет средств областного бюджета (обеспечение гос.гарантий прав граждан на получение общедоступного и бесплатного дошкольного, начального обще-го, основного общего и среднего (полного) общего  образования в образовательных учреждениях)</t>
  </si>
  <si>
    <t xml:space="preserve">Целевые программы муниципальных образо-ваний "Энергосбережение и повышение энер-гетической эффективности на 2010-2020 гг" </t>
  </si>
  <si>
    <t xml:space="preserve">Целевые программы муниципальных образо-ваний "Энергосбережение и повышение энер-гетической эффективности на 2010-2020гг" </t>
  </si>
  <si>
    <t xml:space="preserve">от 15 ноября   2010 г. №  105 </t>
  </si>
  <si>
    <t xml:space="preserve">к проекту решения районного Совета </t>
  </si>
  <si>
    <t>от 15 ноября     2010 года № 105</t>
  </si>
  <si>
    <t xml:space="preserve">от 15 ноября 2010г  № 105             </t>
  </si>
  <si>
    <t xml:space="preserve">к проекту решения районного Совета  </t>
  </si>
  <si>
    <t>от 15 ноября 2010 г. № 105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</si>
</sst>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3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u/>
      <sz val="12"/>
      <name val="Times New Roman"/>
      <family val="1"/>
      <charset val="204"/>
    </font>
    <font>
      <b/>
      <sz val="12"/>
      <name val="Times New Roman"/>
      <family val="1"/>
    </font>
    <font>
      <sz val="11"/>
      <name val="Times New Roman"/>
      <family val="1"/>
      <charset val="204"/>
    </font>
    <font>
      <sz val="10"/>
      <name val="Helv"/>
      <charset val="204"/>
    </font>
    <font>
      <sz val="10"/>
      <color indexed="10"/>
      <name val="Helv"/>
      <charset val="204"/>
    </font>
    <font>
      <sz val="12"/>
      <name val="Times New Roman"/>
      <family val="1"/>
    </font>
    <font>
      <b/>
      <sz val="10"/>
      <name val="Arial"/>
      <family val="2"/>
      <charset val="204"/>
    </font>
    <font>
      <sz val="8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Helv"/>
      <charset val="204"/>
    </font>
    <font>
      <sz val="12"/>
      <name val="Arial"/>
      <family val="2"/>
      <charset val="204"/>
    </font>
    <font>
      <sz val="14"/>
      <name val="Arial"/>
      <family val="2"/>
      <charset val="204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2"/>
      <color indexed="10"/>
      <name val="Times New Roman"/>
      <family val="1"/>
      <charset val="204"/>
    </font>
    <font>
      <sz val="12"/>
      <color indexed="12"/>
      <name val="Times New Roman"/>
      <family val="1"/>
      <charset val="204"/>
    </font>
    <font>
      <b/>
      <sz val="12"/>
      <name val="Arial"/>
      <family val="2"/>
      <charset val="204"/>
    </font>
    <font>
      <sz val="14"/>
      <color theme="1"/>
      <name val="Calibri"/>
      <family val="2"/>
      <charset val="204"/>
      <scheme val="minor"/>
    </font>
    <font>
      <b/>
      <sz val="14"/>
      <name val="Times New Roman"/>
      <family val="1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00FFFF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92D050"/>
        <bgColor indexed="64"/>
      </patternFill>
    </fill>
  </fills>
  <borders count="4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8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0" fontId="14" fillId="0" borderId="0"/>
    <xf numFmtId="0" fontId="8" fillId="0" borderId="0"/>
    <xf numFmtId="0" fontId="14" fillId="0" borderId="0"/>
  </cellStyleXfs>
  <cellXfs count="322">
    <xf numFmtId="0" fontId="0" fillId="0" borderId="0" xfId="0"/>
    <xf numFmtId="0" fontId="2" fillId="0" borderId="0" xfId="0" applyFont="1" applyAlignment="1">
      <alignment horizont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/>
    <xf numFmtId="0" fontId="3" fillId="0" borderId="0" xfId="0" applyFont="1" applyAlignment="1">
      <alignment horizontal="right" wrapText="1"/>
    </xf>
    <xf numFmtId="164" fontId="3" fillId="0" borderId="0" xfId="0" applyNumberFormat="1" applyFont="1" applyFill="1"/>
    <xf numFmtId="164" fontId="3" fillId="0" borderId="0" xfId="0" applyNumberFormat="1" applyFont="1" applyFill="1" applyAlignment="1">
      <alignment horizontal="right"/>
    </xf>
    <xf numFmtId="0" fontId="3" fillId="0" borderId="1" xfId="0" applyFont="1" applyBorder="1"/>
    <xf numFmtId="0" fontId="2" fillId="0" borderId="1" xfId="0" applyFont="1" applyBorder="1" applyAlignment="1">
      <alignment horizontal="center"/>
    </xf>
    <xf numFmtId="164" fontId="2" fillId="0" borderId="1" xfId="0" applyNumberFormat="1" applyFont="1" applyFill="1" applyBorder="1" applyAlignment="1">
      <alignment horizontal="right"/>
    </xf>
    <xf numFmtId="0" fontId="3" fillId="0" borderId="1" xfId="0" applyFont="1" applyBorder="1" applyAlignment="1">
      <alignment vertical="top" wrapText="1"/>
    </xf>
    <xf numFmtId="164" fontId="3" fillId="0" borderId="1" xfId="0" applyNumberFormat="1" applyFont="1" applyFill="1" applyBorder="1"/>
    <xf numFmtId="164" fontId="3" fillId="0" borderId="0" xfId="0" applyNumberFormat="1" applyFont="1"/>
    <xf numFmtId="0" fontId="2" fillId="0" borderId="1" xfId="0" applyFont="1" applyBorder="1" applyAlignment="1">
      <alignment horizontal="center" vertical="top" wrapText="1"/>
    </xf>
    <xf numFmtId="164" fontId="2" fillId="0" borderId="1" xfId="0" applyNumberFormat="1" applyFont="1" applyFill="1" applyBorder="1"/>
    <xf numFmtId="0" fontId="3" fillId="0" borderId="1" xfId="0" applyNumberFormat="1" applyFont="1" applyBorder="1" applyAlignment="1">
      <alignment vertical="top" wrapText="1"/>
    </xf>
    <xf numFmtId="0" fontId="2" fillId="0" borderId="1" xfId="0" applyFont="1" applyBorder="1" applyAlignment="1">
      <alignment wrapText="1"/>
    </xf>
    <xf numFmtId="164" fontId="2" fillId="0" borderId="1" xfId="0" applyNumberFormat="1" applyFont="1" applyBorder="1"/>
    <xf numFmtId="164" fontId="3" fillId="0" borderId="1" xfId="0" applyNumberFormat="1" applyFont="1" applyBorder="1"/>
    <xf numFmtId="0" fontId="2" fillId="0" borderId="1" xfId="0" applyFont="1" applyBorder="1"/>
    <xf numFmtId="0" fontId="6" fillId="0" borderId="1" xfId="0" applyFont="1" applyBorder="1" applyAlignment="1">
      <alignment wrapText="1"/>
    </xf>
    <xf numFmtId="0" fontId="2" fillId="0" borderId="1" xfId="0" applyFont="1" applyBorder="1" applyAlignment="1">
      <alignment horizontal="right"/>
    </xf>
    <xf numFmtId="164" fontId="3" fillId="0" borderId="1" xfId="0" applyNumberFormat="1" applyFont="1" applyBorder="1" applyAlignment="1">
      <alignment horizontal="right"/>
    </xf>
    <xf numFmtId="0" fontId="3" fillId="0" borderId="1" xfId="0" applyFont="1" applyBorder="1" applyAlignment="1">
      <alignment horizontal="right"/>
    </xf>
    <xf numFmtId="49" fontId="3" fillId="0" borderId="1" xfId="0" applyNumberFormat="1" applyFont="1" applyBorder="1" applyAlignment="1">
      <alignment horizontal="left" vertical="top" wrapText="1"/>
    </xf>
    <xf numFmtId="0" fontId="2" fillId="0" borderId="1" xfId="0" applyFont="1" applyBorder="1" applyAlignment="1">
      <alignment vertical="top" wrapText="1"/>
    </xf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left" wrapText="1"/>
    </xf>
    <xf numFmtId="0" fontId="2" fillId="0" borderId="1" xfId="0" applyFont="1" applyFill="1" applyBorder="1" applyAlignment="1">
      <alignment horizontal="right"/>
    </xf>
    <xf numFmtId="49" fontId="3" fillId="0" borderId="1" xfId="0" applyNumberFormat="1" applyFont="1" applyFill="1" applyBorder="1" applyAlignment="1">
      <alignment horizontal="left" wrapText="1"/>
    </xf>
    <xf numFmtId="49" fontId="3" fillId="0" borderId="1" xfId="0" applyNumberFormat="1" applyFont="1" applyBorder="1" applyAlignment="1">
      <alignment vertical="top" wrapText="1"/>
    </xf>
    <xf numFmtId="0" fontId="2" fillId="0" borderId="1" xfId="0" applyFont="1" applyFill="1" applyBorder="1" applyAlignment="1">
      <alignment horizontal="center" wrapText="1"/>
    </xf>
    <xf numFmtId="164" fontId="2" fillId="0" borderId="1" xfId="0" applyNumberFormat="1" applyFont="1" applyBorder="1" applyAlignment="1">
      <alignment horizontal="right"/>
    </xf>
    <xf numFmtId="4" fontId="3" fillId="0" borderId="1" xfId="0" applyNumberFormat="1" applyFont="1" applyBorder="1" applyAlignment="1">
      <alignment horizontal="right"/>
    </xf>
    <xf numFmtId="4" fontId="2" fillId="0" borderId="1" xfId="0" applyNumberFormat="1" applyFont="1" applyBorder="1" applyAlignment="1">
      <alignment horizontal="right"/>
    </xf>
    <xf numFmtId="0" fontId="1" fillId="0" borderId="0" xfId="0" applyFont="1" applyAlignment="1">
      <alignment horizontal="right"/>
    </xf>
    <xf numFmtId="0" fontId="8" fillId="0" borderId="0" xfId="0" applyFont="1" applyFill="1"/>
    <xf numFmtId="0" fontId="7" fillId="0" borderId="0" xfId="0" applyFont="1" applyFill="1"/>
    <xf numFmtId="0" fontId="7" fillId="0" borderId="0" xfId="0" applyFont="1" applyFill="1" applyAlignment="1">
      <alignment horizontal="right"/>
    </xf>
    <xf numFmtId="0" fontId="2" fillId="0" borderId="5" xfId="0" applyFont="1" applyFill="1" applyBorder="1" applyAlignment="1">
      <alignment horizontal="center"/>
    </xf>
    <xf numFmtId="0" fontId="2" fillId="0" borderId="6" xfId="0" applyFont="1" applyFill="1" applyBorder="1" applyAlignment="1">
      <alignment horizontal="left" wrapText="1"/>
    </xf>
    <xf numFmtId="4" fontId="2" fillId="0" borderId="7" xfId="0" applyNumberFormat="1" applyFont="1" applyFill="1" applyBorder="1" applyAlignment="1">
      <alignment horizontal="right"/>
    </xf>
    <xf numFmtId="0" fontId="3" fillId="0" borderId="8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left"/>
    </xf>
    <xf numFmtId="4" fontId="3" fillId="0" borderId="9" xfId="0" applyNumberFormat="1" applyFont="1" applyFill="1" applyBorder="1" applyAlignment="1">
      <alignment horizontal="right" wrapText="1"/>
    </xf>
    <xf numFmtId="0" fontId="2" fillId="0" borderId="10" xfId="0" applyFont="1" applyFill="1" applyBorder="1"/>
    <xf numFmtId="0" fontId="2" fillId="0" borderId="11" xfId="0" applyFont="1" applyFill="1" applyBorder="1"/>
    <xf numFmtId="4" fontId="2" fillId="0" borderId="12" xfId="0" applyNumberFormat="1" applyFont="1" applyFill="1" applyBorder="1"/>
    <xf numFmtId="0" fontId="8" fillId="0" borderId="0" xfId="0" applyFont="1"/>
    <xf numFmtId="0" fontId="3" fillId="0" borderId="0" xfId="0" applyFont="1" applyAlignment="1">
      <alignment horizontal="right"/>
    </xf>
    <xf numFmtId="0" fontId="6" fillId="0" borderId="0" xfId="0" applyFont="1" applyBorder="1" applyAlignment="1">
      <alignment horizont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Continuous" vertical="center" wrapText="1"/>
    </xf>
    <xf numFmtId="0" fontId="6" fillId="0" borderId="17" xfId="0" applyFont="1" applyBorder="1" applyAlignment="1">
      <alignment horizontal="centerContinuous" vertical="center"/>
    </xf>
    <xf numFmtId="0" fontId="9" fillId="0" borderId="0" xfId="0" applyFont="1"/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Continuous" vertical="center"/>
    </xf>
    <xf numFmtId="49" fontId="3" fillId="0" borderId="8" xfId="0" applyNumberFormat="1" applyFont="1" applyBorder="1" applyAlignment="1">
      <alignment horizontal="center"/>
    </xf>
    <xf numFmtId="0" fontId="10" fillId="0" borderId="9" xfId="0" applyFont="1" applyFill="1" applyBorder="1" applyAlignment="1">
      <alignment horizontal="left" wrapText="1"/>
    </xf>
    <xf numFmtId="0" fontId="6" fillId="0" borderId="13" xfId="0" applyFont="1" applyBorder="1" applyAlignment="1">
      <alignment horizontal="center" vertical="center" wrapText="1"/>
    </xf>
    <xf numFmtId="0" fontId="6" fillId="0" borderId="20" xfId="0" applyFont="1" applyBorder="1" applyAlignment="1">
      <alignment horizontal="centerContinuous" vertical="center" wrapText="1"/>
    </xf>
    <xf numFmtId="0" fontId="6" fillId="0" borderId="14" xfId="0" applyFont="1" applyBorder="1" applyAlignment="1">
      <alignment horizontal="centerContinuous" vertical="center"/>
    </xf>
    <xf numFmtId="0" fontId="3" fillId="0" borderId="21" xfId="0" applyFont="1" applyBorder="1" applyAlignment="1">
      <alignment vertical="top" wrapText="1"/>
    </xf>
    <xf numFmtId="0" fontId="3" fillId="0" borderId="24" xfId="0" applyFont="1" applyBorder="1" applyAlignment="1">
      <alignment vertical="top" wrapText="1"/>
    </xf>
    <xf numFmtId="0" fontId="3" fillId="0" borderId="25" xfId="0" applyFont="1" applyBorder="1" applyAlignment="1">
      <alignment vertical="top" wrapText="1"/>
    </xf>
    <xf numFmtId="0" fontId="3" fillId="0" borderId="25" xfId="0" applyFont="1" applyBorder="1" applyAlignment="1">
      <alignment horizontal="justify" vertical="top" wrapText="1"/>
    </xf>
    <xf numFmtId="0" fontId="2" fillId="2" borderId="11" xfId="0" applyFont="1" applyFill="1" applyBorder="1" applyAlignment="1">
      <alignment horizontal="center" vertical="center" wrapText="1"/>
    </xf>
    <xf numFmtId="49" fontId="12" fillId="0" borderId="1" xfId="0" applyNumberFormat="1" applyFont="1" applyFill="1" applyBorder="1" applyAlignment="1">
      <alignment horizontal="center" vertical="center"/>
    </xf>
    <xf numFmtId="0" fontId="12" fillId="0" borderId="29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wrapText="1"/>
    </xf>
    <xf numFmtId="0" fontId="3" fillId="0" borderId="0" xfId="0" applyFont="1" applyFill="1" applyBorder="1"/>
    <xf numFmtId="0" fontId="3" fillId="0" borderId="0" xfId="0" applyFont="1" applyFill="1" applyBorder="1" applyAlignment="1">
      <alignment horizontal="right" wrapText="1"/>
    </xf>
    <xf numFmtId="0" fontId="3" fillId="0" borderId="0" xfId="0" applyFont="1" applyFill="1"/>
    <xf numFmtId="4" fontId="3" fillId="0" borderId="0" xfId="0" applyNumberFormat="1" applyFont="1" applyFill="1" applyAlignment="1">
      <alignment horizontal="right"/>
    </xf>
    <xf numFmtId="0" fontId="2" fillId="0" borderId="31" xfId="0" applyFont="1" applyFill="1" applyBorder="1" applyAlignment="1">
      <alignment horizontal="center" vertical="center" wrapText="1"/>
    </xf>
    <xf numFmtId="0" fontId="2" fillId="0" borderId="32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left" wrapText="1"/>
    </xf>
    <xf numFmtId="49" fontId="2" fillId="2" borderId="20" xfId="0" applyNumberFormat="1" applyFont="1" applyFill="1" applyBorder="1" applyAlignment="1">
      <alignment horizontal="center" shrinkToFit="1"/>
    </xf>
    <xf numFmtId="4" fontId="2" fillId="2" borderId="20" xfId="0" applyNumberFormat="1" applyFont="1" applyFill="1" applyBorder="1" applyAlignment="1" applyProtection="1">
      <alignment horizontal="right" shrinkToFit="1"/>
      <protection locked="0"/>
    </xf>
    <xf numFmtId="0" fontId="2" fillId="2" borderId="8" xfId="0" applyFont="1" applyFill="1" applyBorder="1" applyAlignment="1">
      <alignment horizontal="left" wrapText="1"/>
    </xf>
    <xf numFmtId="49" fontId="2" fillId="2" borderId="1" xfId="0" applyNumberFormat="1" applyFont="1" applyFill="1" applyBorder="1" applyAlignment="1">
      <alignment horizontal="center" shrinkToFit="1"/>
    </xf>
    <xf numFmtId="4" fontId="2" fillId="2" borderId="1" xfId="0" applyNumberFormat="1" applyFont="1" applyFill="1" applyBorder="1" applyAlignment="1" applyProtection="1">
      <alignment horizontal="right" shrinkToFit="1"/>
      <protection locked="0"/>
    </xf>
    <xf numFmtId="0" fontId="3" fillId="2" borderId="8" xfId="0" applyFont="1" applyFill="1" applyBorder="1" applyAlignment="1">
      <alignment horizontal="left" wrapText="1"/>
    </xf>
    <xf numFmtId="49" fontId="3" fillId="2" borderId="1" xfId="0" applyNumberFormat="1" applyFont="1" applyFill="1" applyBorder="1" applyAlignment="1">
      <alignment horizontal="center" shrinkToFit="1"/>
    </xf>
    <xf numFmtId="4" fontId="3" fillId="2" borderId="1" xfId="0" applyNumberFormat="1" applyFont="1" applyFill="1" applyBorder="1" applyAlignment="1" applyProtection="1">
      <alignment horizontal="right" shrinkToFit="1"/>
      <protection locked="0"/>
    </xf>
    <xf numFmtId="0" fontId="2" fillId="2" borderId="22" xfId="0" applyFont="1" applyFill="1" applyBorder="1" applyAlignment="1">
      <alignment horizontal="center" wrapText="1"/>
    </xf>
    <xf numFmtId="0" fontId="2" fillId="2" borderId="33" xfId="0" applyFont="1" applyFill="1" applyBorder="1" applyAlignment="1">
      <alignment wrapText="1"/>
    </xf>
    <xf numFmtId="4" fontId="2" fillId="2" borderId="11" xfId="0" applyNumberFormat="1" applyFont="1" applyFill="1" applyBorder="1" applyAlignment="1" applyProtection="1">
      <alignment horizontal="right" shrinkToFit="1"/>
      <protection locked="0"/>
    </xf>
    <xf numFmtId="4" fontId="3" fillId="0" borderId="0" xfId="0" applyNumberFormat="1" applyFont="1" applyFill="1"/>
    <xf numFmtId="49" fontId="2" fillId="3" borderId="28" xfId="0" applyNumberFormat="1" applyFont="1" applyFill="1" applyBorder="1" applyAlignment="1">
      <alignment horizontal="center"/>
    </xf>
    <xf numFmtId="49" fontId="3" fillId="3" borderId="1" xfId="0" applyNumberFormat="1" applyFont="1" applyFill="1" applyBorder="1" applyAlignment="1">
      <alignment horizontal="center"/>
    </xf>
    <xf numFmtId="164" fontId="2" fillId="3" borderId="1" xfId="0" applyNumberFormat="1" applyFont="1" applyFill="1" applyBorder="1" applyAlignment="1">
      <alignment horizontal="center"/>
    </xf>
    <xf numFmtId="0" fontId="3" fillId="0" borderId="28" xfId="0" applyFont="1" applyBorder="1"/>
    <xf numFmtId="49" fontId="3" fillId="0" borderId="1" xfId="0" applyNumberFormat="1" applyFont="1" applyFill="1" applyBorder="1" applyAlignment="1">
      <alignment horizontal="center"/>
    </xf>
    <xf numFmtId="164" fontId="3" fillId="0" borderId="1" xfId="0" applyNumberFormat="1" applyFont="1" applyFill="1" applyBorder="1" applyAlignment="1">
      <alignment horizontal="center"/>
    </xf>
    <xf numFmtId="0" fontId="3" fillId="0" borderId="28" xfId="0" applyFont="1" applyFill="1" applyBorder="1"/>
    <xf numFmtId="164" fontId="2" fillId="0" borderId="1" xfId="0" applyNumberFormat="1" applyFont="1" applyFill="1" applyBorder="1" applyAlignment="1">
      <alignment horizontal="center"/>
    </xf>
    <xf numFmtId="0" fontId="3" fillId="0" borderId="0" xfId="0" applyFont="1" applyFill="1" applyBorder="1" applyAlignment="1">
      <alignment horizontal="right"/>
    </xf>
    <xf numFmtId="164" fontId="3" fillId="0" borderId="0" xfId="0" applyNumberFormat="1" applyFont="1" applyFill="1" applyBorder="1" applyAlignment="1">
      <alignment horizontal="right"/>
    </xf>
    <xf numFmtId="49" fontId="3" fillId="0" borderId="0" xfId="0" applyNumberFormat="1" applyFont="1" applyFill="1" applyBorder="1" applyAlignment="1">
      <alignment horizontal="right"/>
    </xf>
    <xf numFmtId="0" fontId="3" fillId="0" borderId="0" xfId="0" applyFont="1" applyFill="1" applyBorder="1" applyAlignment="1">
      <alignment horizontal="left"/>
    </xf>
    <xf numFmtId="0" fontId="2" fillId="0" borderId="0" xfId="0" applyFont="1" applyAlignment="1">
      <alignment horizontal="left" wrapText="1"/>
    </xf>
    <xf numFmtId="0" fontId="2" fillId="0" borderId="1" xfId="0" applyFont="1" applyFill="1" applyBorder="1" applyAlignment="1">
      <alignment horizontal="left" wrapText="1"/>
    </xf>
    <xf numFmtId="0" fontId="3" fillId="0" borderId="0" xfId="0" applyFont="1" applyFill="1" applyAlignment="1">
      <alignment horizontal="left"/>
    </xf>
    <xf numFmtId="0" fontId="3" fillId="0" borderId="0" xfId="0" applyFont="1" applyFill="1" applyBorder="1" applyAlignment="1">
      <alignment horizontal="left" wrapText="1"/>
    </xf>
    <xf numFmtId="0" fontId="2" fillId="0" borderId="34" xfId="1" applyFont="1" applyBorder="1" applyAlignment="1">
      <alignment horizontal="center" wrapText="1"/>
    </xf>
    <xf numFmtId="0" fontId="1" fillId="0" borderId="34" xfId="1" applyFont="1" applyBorder="1" applyAlignment="1">
      <alignment horizontal="right" wrapText="1"/>
    </xf>
    <xf numFmtId="0" fontId="2" fillId="0" borderId="0" xfId="1" applyFont="1" applyAlignment="1">
      <alignment horizontal="center" wrapText="1"/>
    </xf>
    <xf numFmtId="49" fontId="3" fillId="0" borderId="8" xfId="0" applyNumberFormat="1" applyFont="1" applyBorder="1" applyAlignment="1">
      <alignment horizontal="left"/>
    </xf>
    <xf numFmtId="164" fontId="3" fillId="0" borderId="19" xfId="0" applyNumberFormat="1" applyFont="1" applyBorder="1" applyAlignment="1">
      <alignment horizontal="center" wrapText="1"/>
    </xf>
    <xf numFmtId="49" fontId="3" fillId="0" borderId="8" xfId="0" applyNumberFormat="1" applyFont="1" applyFill="1" applyBorder="1" applyAlignment="1">
      <alignment horizontal="left"/>
    </xf>
    <xf numFmtId="49" fontId="2" fillId="0" borderId="8" xfId="0" applyNumberFormat="1" applyFont="1" applyFill="1" applyBorder="1" applyAlignment="1">
      <alignment horizontal="right"/>
    </xf>
    <xf numFmtId="164" fontId="2" fillId="0" borderId="9" xfId="0" applyNumberFormat="1" applyFont="1" applyFill="1" applyBorder="1" applyAlignment="1">
      <alignment horizontal="center" wrapText="1"/>
    </xf>
    <xf numFmtId="0" fontId="8" fillId="0" borderId="0" xfId="0" applyFont="1" applyBorder="1"/>
    <xf numFmtId="0" fontId="17" fillId="0" borderId="0" xfId="0" applyFont="1"/>
    <xf numFmtId="0" fontId="3" fillId="0" borderId="0" xfId="0" applyFont="1" applyAlignment="1">
      <alignment horizontal="center" wrapText="1"/>
    </xf>
    <xf numFmtId="0" fontId="3" fillId="0" borderId="34" xfId="1" applyFont="1" applyBorder="1" applyAlignment="1">
      <alignment horizontal="right" wrapText="1"/>
    </xf>
    <xf numFmtId="0" fontId="17" fillId="0" borderId="0" xfId="0" applyFont="1" applyFill="1"/>
    <xf numFmtId="0" fontId="17" fillId="0" borderId="0" xfId="0" applyFont="1" applyBorder="1"/>
    <xf numFmtId="164" fontId="8" fillId="0" borderId="0" xfId="0" applyNumberFormat="1" applyFont="1"/>
    <xf numFmtId="0" fontId="0" fillId="0" borderId="0" xfId="0" applyAlignment="1">
      <alignment horizontal="center" wrapText="1"/>
    </xf>
    <xf numFmtId="0" fontId="6" fillId="0" borderId="14" xfId="0" applyFont="1" applyBorder="1" applyAlignment="1">
      <alignment horizontal="centerContinuous" vertical="center" wrapText="1"/>
    </xf>
    <xf numFmtId="0" fontId="3" fillId="0" borderId="1" xfId="0" applyFont="1" applyBorder="1" applyAlignment="1">
      <alignment wrapText="1"/>
    </xf>
    <xf numFmtId="164" fontId="3" fillId="0" borderId="19" xfId="0" applyNumberFormat="1" applyFont="1" applyFill="1" applyBorder="1" applyAlignment="1">
      <alignment horizontal="center" wrapText="1"/>
    </xf>
    <xf numFmtId="0" fontId="13" fillId="0" borderId="0" xfId="2" applyFont="1"/>
    <xf numFmtId="0" fontId="1" fillId="0" borderId="0" xfId="2" applyFont="1"/>
    <xf numFmtId="0" fontId="1" fillId="0" borderId="0" xfId="2" applyFont="1" applyAlignment="1">
      <alignment horizontal="right"/>
    </xf>
    <xf numFmtId="0" fontId="2" fillId="0" borderId="1" xfId="2" applyFont="1" applyBorder="1" applyAlignment="1">
      <alignment horizontal="center"/>
    </xf>
    <xf numFmtId="0" fontId="2" fillId="0" borderId="1" xfId="2" applyFont="1" applyBorder="1" applyAlignment="1">
      <alignment horizontal="center" wrapText="1"/>
    </xf>
    <xf numFmtId="0" fontId="1" fillId="0" borderId="0" xfId="2" applyFont="1" applyAlignment="1">
      <alignment horizontal="right" wrapText="1"/>
    </xf>
    <xf numFmtId="0" fontId="3" fillId="0" borderId="0" xfId="3" applyFont="1"/>
    <xf numFmtId="0" fontId="2" fillId="0" borderId="10" xfId="0" applyFont="1" applyBorder="1" applyAlignment="1">
      <alignment horizontal="center" vertical="center" wrapText="1"/>
    </xf>
    <xf numFmtId="0" fontId="2" fillId="0" borderId="23" xfId="0" applyFont="1" applyFill="1" applyBorder="1" applyAlignment="1">
      <alignment horizontal="center" vertical="center" wrapText="1"/>
    </xf>
    <xf numFmtId="0" fontId="6" fillId="0" borderId="37" xfId="0" applyFont="1" applyBorder="1" applyAlignment="1">
      <alignment wrapText="1"/>
    </xf>
    <xf numFmtId="164" fontId="6" fillId="0" borderId="38" xfId="0" applyNumberFormat="1" applyFont="1" applyFill="1" applyBorder="1" applyAlignment="1">
      <alignment horizontal="right" wrapText="1"/>
    </xf>
    <xf numFmtId="0" fontId="10" fillId="0" borderId="39" xfId="0" applyFont="1" applyFill="1" applyBorder="1" applyAlignment="1">
      <alignment horizontal="left" wrapText="1"/>
    </xf>
    <xf numFmtId="164" fontId="10" fillId="0" borderId="9" xfId="0" applyNumberFormat="1" applyFont="1" applyFill="1" applyBorder="1" applyAlignment="1">
      <alignment horizontal="right" wrapText="1"/>
    </xf>
    <xf numFmtId="164" fontId="10" fillId="0" borderId="7" xfId="0" applyNumberFormat="1" applyFont="1" applyFill="1" applyBorder="1" applyAlignment="1">
      <alignment horizontal="right" wrapText="1"/>
    </xf>
    <xf numFmtId="0" fontId="6" fillId="0" borderId="18" xfId="0" applyFont="1" applyFill="1" applyBorder="1" applyAlignment="1">
      <alignment wrapText="1"/>
    </xf>
    <xf numFmtId="164" fontId="10" fillId="0" borderId="40" xfId="0" applyNumberFormat="1" applyFont="1" applyFill="1" applyBorder="1" applyAlignment="1">
      <alignment horizontal="right" wrapText="1"/>
    </xf>
    <xf numFmtId="0" fontId="10" fillId="0" borderId="41" xfId="0" applyFont="1" applyFill="1" applyBorder="1" applyAlignment="1">
      <alignment horizontal="left" wrapText="1"/>
    </xf>
    <xf numFmtId="164" fontId="10" fillId="0" borderId="42" xfId="0" applyNumberFormat="1" applyFont="1" applyFill="1" applyBorder="1" applyAlignment="1">
      <alignment horizontal="right" wrapText="1"/>
    </xf>
    <xf numFmtId="0" fontId="3" fillId="0" borderId="1" xfId="0" applyFont="1" applyBorder="1" applyAlignment="1">
      <alignment vertical="top" wrapText="1"/>
    </xf>
    <xf numFmtId="0" fontId="18" fillId="0" borderId="0" xfId="0" applyFont="1" applyFill="1" applyBorder="1"/>
    <xf numFmtId="0" fontId="3" fillId="3" borderId="0" xfId="0" applyFont="1" applyFill="1"/>
    <xf numFmtId="49" fontId="2" fillId="3" borderId="1" xfId="0" applyNumberFormat="1" applyFont="1" applyFill="1" applyBorder="1" applyAlignment="1">
      <alignment horizontal="center"/>
    </xf>
    <xf numFmtId="0" fontId="3" fillId="3" borderId="1" xfId="0" applyFont="1" applyFill="1" applyBorder="1" applyAlignment="1">
      <alignment horizontal="center" vertical="center"/>
    </xf>
    <xf numFmtId="164" fontId="2" fillId="3" borderId="1" xfId="0" applyNumberFormat="1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right"/>
    </xf>
    <xf numFmtId="2" fontId="3" fillId="0" borderId="1" xfId="0" applyNumberFormat="1" applyFont="1" applyFill="1" applyBorder="1" applyAlignment="1">
      <alignment horizontal="center"/>
    </xf>
    <xf numFmtId="164" fontId="3" fillId="0" borderId="1" xfId="0" applyNumberFormat="1" applyFont="1" applyBorder="1" applyAlignment="1">
      <alignment horizontal="center"/>
    </xf>
    <xf numFmtId="164" fontId="3" fillId="3" borderId="1" xfId="0" applyNumberFormat="1" applyFont="1" applyFill="1" applyBorder="1" applyAlignment="1">
      <alignment horizontal="center"/>
    </xf>
    <xf numFmtId="0" fontId="3" fillId="0" borderId="28" xfId="0" applyFont="1" applyFill="1" applyBorder="1" applyAlignment="1">
      <alignment wrapText="1"/>
    </xf>
    <xf numFmtId="0" fontId="2" fillId="0" borderId="28" xfId="0" applyFont="1" applyBorder="1"/>
    <xf numFmtId="164" fontId="3" fillId="0" borderId="0" xfId="0" applyNumberFormat="1" applyFont="1" applyFill="1" applyBorder="1" applyAlignment="1">
      <alignment horizontal="center"/>
    </xf>
    <xf numFmtId="49" fontId="2" fillId="0" borderId="28" xfId="0" applyNumberFormat="1" applyFont="1" applyFill="1" applyBorder="1" applyAlignment="1">
      <alignment horizontal="center"/>
    </xf>
    <xf numFmtId="164" fontId="3" fillId="0" borderId="0" xfId="0" applyNumberFormat="1" applyFont="1" applyBorder="1" applyAlignment="1">
      <alignment horizontal="center"/>
    </xf>
    <xf numFmtId="164" fontId="3" fillId="3" borderId="0" xfId="0" applyNumberFormat="1" applyFont="1" applyFill="1" applyBorder="1" applyAlignment="1">
      <alignment horizontal="center"/>
    </xf>
    <xf numFmtId="0" fontId="2" fillId="3" borderId="28" xfId="0" applyFont="1" applyFill="1" applyBorder="1" applyAlignment="1">
      <alignment horizontal="center"/>
    </xf>
    <xf numFmtId="0" fontId="3" fillId="7" borderId="1" xfId="0" applyFont="1" applyFill="1" applyBorder="1" applyAlignment="1">
      <alignment horizontal="left" wrapText="1"/>
    </xf>
    <xf numFmtId="49" fontId="3" fillId="7" borderId="1" xfId="0" applyNumberFormat="1" applyFont="1" applyFill="1" applyBorder="1" applyAlignment="1">
      <alignment horizontal="center"/>
    </xf>
    <xf numFmtId="164" fontId="3" fillId="7" borderId="1" xfId="0" applyNumberFormat="1" applyFont="1" applyFill="1" applyBorder="1" applyAlignment="1">
      <alignment horizontal="center"/>
    </xf>
    <xf numFmtId="0" fontId="3" fillId="4" borderId="28" xfId="0" applyFont="1" applyFill="1" applyBorder="1"/>
    <xf numFmtId="49" fontId="3" fillId="4" borderId="1" xfId="0" applyNumberFormat="1" applyFont="1" applyFill="1" applyBorder="1" applyAlignment="1">
      <alignment horizontal="center"/>
    </xf>
    <xf numFmtId="164" fontId="3" fillId="4" borderId="1" xfId="0" applyNumberFormat="1" applyFont="1" applyFill="1" applyBorder="1" applyAlignment="1">
      <alignment horizontal="center"/>
    </xf>
    <xf numFmtId="0" fontId="3" fillId="3" borderId="0" xfId="0" applyFont="1" applyFill="1" applyBorder="1"/>
    <xf numFmtId="164" fontId="3" fillId="0" borderId="0" xfId="0" applyNumberFormat="1" applyFont="1" applyFill="1" applyBorder="1"/>
    <xf numFmtId="0" fontId="3" fillId="0" borderId="0" xfId="0" applyFont="1" applyBorder="1"/>
    <xf numFmtId="0" fontId="3" fillId="0" borderId="0" xfId="0" applyFont="1" applyBorder="1" applyAlignment="1">
      <alignment horizontal="right" wrapText="1"/>
    </xf>
    <xf numFmtId="0" fontId="2" fillId="2" borderId="0" xfId="0" applyFont="1" applyFill="1" applyBorder="1" applyAlignment="1">
      <alignment horizontal="center" vertical="center" wrapText="1"/>
    </xf>
    <xf numFmtId="0" fontId="3" fillId="3" borderId="0" xfId="0" applyFont="1" applyFill="1" applyBorder="1" applyAlignment="1">
      <alignment horizontal="center"/>
    </xf>
    <xf numFmtId="0" fontId="2" fillId="3" borderId="0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wrapText="1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Border="1" applyAlignment="1">
      <alignment horizontal="center"/>
    </xf>
    <xf numFmtId="49" fontId="2" fillId="3" borderId="0" xfId="0" applyNumberFormat="1" applyFont="1" applyFill="1" applyBorder="1" applyAlignment="1">
      <alignment horizontal="center"/>
    </xf>
    <xf numFmtId="164" fontId="2" fillId="3" borderId="0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wrapText="1"/>
    </xf>
    <xf numFmtId="49" fontId="3" fillId="0" borderId="0" xfId="0" applyNumberFormat="1" applyFont="1" applyFill="1" applyBorder="1" applyAlignment="1">
      <alignment horizontal="center"/>
    </xf>
    <xf numFmtId="2" fontId="3" fillId="0" borderId="0" xfId="0" applyNumberFormat="1" applyFont="1" applyFill="1" applyBorder="1" applyAlignment="1">
      <alignment horizontal="center"/>
    </xf>
    <xf numFmtId="2" fontId="3" fillId="0" borderId="0" xfId="0" applyNumberFormat="1" applyFont="1" applyBorder="1"/>
    <xf numFmtId="165" fontId="3" fillId="0" borderId="0" xfId="0" applyNumberFormat="1" applyFont="1" applyFill="1" applyBorder="1" applyAlignment="1">
      <alignment horizontal="center"/>
    </xf>
    <xf numFmtId="165" fontId="3" fillId="3" borderId="0" xfId="0" applyNumberFormat="1" applyFont="1" applyFill="1" applyBorder="1" applyAlignment="1">
      <alignment horizontal="center"/>
    </xf>
    <xf numFmtId="0" fontId="3" fillId="5" borderId="0" xfId="0" applyFont="1" applyFill="1" applyBorder="1"/>
    <xf numFmtId="0" fontId="24" fillId="0" borderId="0" xfId="0" applyFont="1" applyBorder="1"/>
    <xf numFmtId="0" fontId="3" fillId="6" borderId="0" xfId="0" applyFont="1" applyFill="1" applyBorder="1"/>
    <xf numFmtId="0" fontId="3" fillId="7" borderId="0" xfId="0" applyFont="1" applyFill="1" applyBorder="1"/>
    <xf numFmtId="0" fontId="3" fillId="8" borderId="0" xfId="0" applyFont="1" applyFill="1" applyBorder="1"/>
    <xf numFmtId="0" fontId="3" fillId="2" borderId="0" xfId="0" applyFont="1" applyFill="1" applyBorder="1" applyAlignment="1">
      <alignment horizontal="left" wrapText="1"/>
    </xf>
    <xf numFmtId="0" fontId="3" fillId="9" borderId="0" xfId="0" applyFont="1" applyFill="1" applyBorder="1"/>
    <xf numFmtId="164" fontId="3" fillId="0" borderId="0" xfId="0" applyNumberFormat="1" applyFont="1" applyBorder="1"/>
    <xf numFmtId="0" fontId="3" fillId="4" borderId="0" xfId="0" applyFont="1" applyFill="1" applyBorder="1"/>
    <xf numFmtId="0" fontId="3" fillId="10" borderId="0" xfId="0" applyFont="1" applyFill="1" applyBorder="1"/>
    <xf numFmtId="164" fontId="2" fillId="3" borderId="0" xfId="0" applyNumberFormat="1" applyFont="1" applyFill="1" applyBorder="1" applyAlignment="1">
      <alignment horizontal="center"/>
    </xf>
    <xf numFmtId="49" fontId="3" fillId="3" borderId="0" xfId="0" applyNumberFormat="1" applyFont="1" applyFill="1" applyBorder="1" applyAlignment="1">
      <alignment horizontal="center"/>
    </xf>
    <xf numFmtId="164" fontId="2" fillId="0" borderId="0" xfId="0" applyNumberFormat="1" applyFont="1" applyFill="1" applyBorder="1" applyAlignment="1">
      <alignment horizontal="center"/>
    </xf>
    <xf numFmtId="164" fontId="24" fillId="0" borderId="0" xfId="0" applyNumberFormat="1" applyFont="1" applyBorder="1"/>
    <xf numFmtId="0" fontId="2" fillId="3" borderId="0" xfId="0" applyFont="1" applyFill="1" applyBorder="1" applyAlignment="1">
      <alignment horizontal="center"/>
    </xf>
    <xf numFmtId="0" fontId="3" fillId="7" borderId="0" xfId="0" applyFont="1" applyFill="1" applyBorder="1" applyAlignment="1">
      <alignment horizontal="left" wrapText="1"/>
    </xf>
    <xf numFmtId="0" fontId="2" fillId="7" borderId="0" xfId="0" applyFont="1" applyFill="1" applyBorder="1" applyAlignment="1">
      <alignment horizontal="center"/>
    </xf>
    <xf numFmtId="49" fontId="3" fillId="7" borderId="0" xfId="0" applyNumberFormat="1" applyFont="1" applyFill="1" applyBorder="1" applyAlignment="1">
      <alignment horizontal="center"/>
    </xf>
    <xf numFmtId="164" fontId="2" fillId="7" borderId="0" xfId="0" applyNumberFormat="1" applyFont="1" applyFill="1" applyBorder="1" applyAlignment="1">
      <alignment horizontal="center"/>
    </xf>
    <xf numFmtId="164" fontId="3" fillId="7" borderId="0" xfId="0" applyNumberFormat="1" applyFont="1" applyFill="1" applyBorder="1" applyAlignment="1">
      <alignment horizontal="center"/>
    </xf>
    <xf numFmtId="49" fontId="3" fillId="4" borderId="0" xfId="0" applyNumberFormat="1" applyFont="1" applyFill="1" applyBorder="1" applyAlignment="1">
      <alignment horizontal="center"/>
    </xf>
    <xf numFmtId="164" fontId="3" fillId="4" borderId="0" xfId="0" applyNumberFormat="1" applyFont="1" applyFill="1" applyBorder="1" applyAlignment="1">
      <alignment horizontal="center"/>
    </xf>
    <xf numFmtId="0" fontId="25" fillId="0" borderId="0" xfId="0" applyFont="1" applyBorder="1"/>
    <xf numFmtId="0" fontId="3" fillId="4" borderId="0" xfId="0" applyFont="1" applyFill="1" applyBorder="1" applyAlignment="1">
      <alignment horizontal="right" wrapText="1"/>
    </xf>
    <xf numFmtId="0" fontId="3" fillId="4" borderId="0" xfId="0" applyFont="1" applyFill="1" applyBorder="1" applyAlignment="1">
      <alignment horizontal="right"/>
    </xf>
    <xf numFmtId="164" fontId="3" fillId="3" borderId="0" xfId="0" applyNumberFormat="1" applyFont="1" applyFill="1" applyBorder="1"/>
    <xf numFmtId="0" fontId="12" fillId="0" borderId="6" xfId="0" applyFont="1" applyFill="1" applyBorder="1" applyAlignment="1">
      <alignment horizontal="center" vertical="center"/>
    </xf>
    <xf numFmtId="49" fontId="12" fillId="0" borderId="6" xfId="0" applyNumberFormat="1" applyFont="1" applyFill="1" applyBorder="1" applyAlignment="1">
      <alignment horizontal="center" vertical="center"/>
    </xf>
    <xf numFmtId="0" fontId="12" fillId="0" borderId="43" xfId="0" applyFont="1" applyFill="1" applyBorder="1" applyAlignment="1">
      <alignment horizontal="center" vertical="center"/>
    </xf>
    <xf numFmtId="0" fontId="3" fillId="0" borderId="30" xfId="0" applyFont="1" applyFill="1" applyBorder="1" applyAlignment="1">
      <alignment horizontal="left" wrapText="1"/>
    </xf>
    <xf numFmtId="0" fontId="3" fillId="7" borderId="28" xfId="0" applyFont="1" applyFill="1" applyBorder="1"/>
    <xf numFmtId="0" fontId="3" fillId="4" borderId="1" xfId="0" applyFont="1" applyFill="1" applyBorder="1" applyAlignment="1">
      <alignment horizontal="left" wrapText="1"/>
    </xf>
    <xf numFmtId="0" fontId="3" fillId="4" borderId="1" xfId="0" applyFont="1" applyFill="1" applyBorder="1" applyAlignment="1">
      <alignment horizontal="left"/>
    </xf>
    <xf numFmtId="0" fontId="3" fillId="0" borderId="45" xfId="0" applyFont="1" applyFill="1" applyBorder="1" applyAlignment="1">
      <alignment horizontal="left" vertical="center" wrapText="1" indent="2"/>
    </xf>
    <xf numFmtId="0" fontId="16" fillId="0" borderId="0" xfId="0" applyFont="1" applyAlignment="1">
      <alignment horizontal="center" wrapText="1"/>
    </xf>
    <xf numFmtId="0" fontId="19" fillId="0" borderId="0" xfId="0" applyFont="1" applyAlignment="1">
      <alignment wrapText="1"/>
    </xf>
    <xf numFmtId="0" fontId="3" fillId="0" borderId="1" xfId="0" applyFont="1" applyFill="1" applyBorder="1" applyAlignment="1">
      <alignment wrapText="1"/>
    </xf>
    <xf numFmtId="4" fontId="3" fillId="7" borderId="1" xfId="0" applyNumberFormat="1" applyFont="1" applyFill="1" applyBorder="1" applyAlignment="1" applyProtection="1">
      <alignment horizontal="right" shrinkToFit="1"/>
      <protection locked="0"/>
    </xf>
    <xf numFmtId="0" fontId="3" fillId="7" borderId="8" xfId="0" applyFont="1" applyFill="1" applyBorder="1" applyAlignment="1">
      <alignment horizontal="left" wrapText="1"/>
    </xf>
    <xf numFmtId="49" fontId="3" fillId="7" borderId="1" xfId="0" applyNumberFormat="1" applyFont="1" applyFill="1" applyBorder="1" applyAlignment="1">
      <alignment horizontal="center" shrinkToFit="1"/>
    </xf>
    <xf numFmtId="0" fontId="3" fillId="2" borderId="28" xfId="0" applyFont="1" applyFill="1" applyBorder="1" applyAlignment="1">
      <alignment horizontal="left" wrapText="1"/>
    </xf>
    <xf numFmtId="49" fontId="3" fillId="2" borderId="28" xfId="0" applyNumberFormat="1" applyFont="1" applyFill="1" applyBorder="1" applyAlignment="1">
      <alignment horizontal="center" shrinkToFit="1"/>
    </xf>
    <xf numFmtId="0" fontId="2" fillId="2" borderId="1" xfId="0" applyFont="1" applyFill="1" applyBorder="1" applyAlignment="1">
      <alignment horizontal="left" wrapText="1"/>
    </xf>
    <xf numFmtId="0" fontId="3" fillId="2" borderId="1" xfId="0" applyFont="1" applyFill="1" applyBorder="1" applyAlignment="1">
      <alignment horizontal="left" wrapText="1"/>
    </xf>
    <xf numFmtId="0" fontId="2" fillId="2" borderId="47" xfId="0" applyFont="1" applyFill="1" applyBorder="1" applyAlignment="1">
      <alignment horizontal="center" wrapText="1"/>
    </xf>
    <xf numFmtId="0" fontId="2" fillId="2" borderId="34" xfId="0" applyFont="1" applyFill="1" applyBorder="1" applyAlignment="1">
      <alignment wrapText="1"/>
    </xf>
    <xf numFmtId="4" fontId="2" fillId="2" borderId="48" xfId="0" applyNumberFormat="1" applyFont="1" applyFill="1" applyBorder="1" applyAlignment="1" applyProtection="1">
      <alignment horizontal="right" shrinkToFit="1"/>
      <protection locked="0"/>
    </xf>
    <xf numFmtId="0" fontId="1" fillId="0" borderId="1" xfId="0" applyFont="1" applyFill="1" applyBorder="1" applyAlignment="1">
      <alignment horizontal="left" wrapText="1"/>
    </xf>
    <xf numFmtId="0" fontId="1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right"/>
    </xf>
    <xf numFmtId="4" fontId="3" fillId="0" borderId="0" xfId="0" applyNumberFormat="1" applyFont="1" applyFill="1" applyBorder="1"/>
    <xf numFmtId="0" fontId="3" fillId="0" borderId="1" xfId="2" applyFont="1" applyBorder="1"/>
    <xf numFmtId="0" fontId="3" fillId="0" borderId="1" xfId="2" applyFont="1" applyBorder="1" applyAlignment="1">
      <alignment wrapText="1"/>
    </xf>
    <xf numFmtId="4" fontId="3" fillId="0" borderId="1" xfId="2" applyNumberFormat="1" applyFont="1" applyBorder="1" applyAlignment="1">
      <alignment horizontal="center"/>
    </xf>
    <xf numFmtId="164" fontId="3" fillId="0" borderId="1" xfId="2" applyNumberFormat="1" applyFont="1" applyBorder="1" applyAlignment="1">
      <alignment horizontal="center"/>
    </xf>
    <xf numFmtId="164" fontId="2" fillId="0" borderId="1" xfId="2" applyNumberFormat="1" applyFont="1" applyBorder="1" applyAlignment="1">
      <alignment horizontal="center"/>
    </xf>
    <xf numFmtId="164" fontId="2" fillId="0" borderId="1" xfId="2" applyNumberFormat="1" applyFont="1" applyBorder="1" applyAlignment="1">
      <alignment horizontal="center" vertical="center"/>
    </xf>
    <xf numFmtId="0" fontId="3" fillId="0" borderId="1" xfId="2" applyFont="1" applyBorder="1" applyAlignment="1">
      <alignment vertical="center"/>
    </xf>
    <xf numFmtId="164" fontId="3" fillId="0" borderId="1" xfId="2" applyNumberFormat="1" applyFont="1" applyBorder="1" applyAlignment="1">
      <alignment horizontal="center" vertical="center"/>
    </xf>
    <xf numFmtId="49" fontId="3" fillId="0" borderId="1" xfId="2" applyNumberFormat="1" applyFont="1" applyBorder="1" applyAlignment="1">
      <alignment wrapText="1"/>
    </xf>
    <xf numFmtId="4" fontId="2" fillId="0" borderId="1" xfId="2" applyNumberFormat="1" applyFont="1" applyBorder="1" applyAlignment="1">
      <alignment horizontal="center"/>
    </xf>
    <xf numFmtId="4" fontId="2" fillId="0" borderId="1" xfId="2" applyNumberFormat="1" applyFont="1" applyBorder="1" applyAlignment="1">
      <alignment horizontal="center" vertical="center" wrapText="1"/>
    </xf>
    <xf numFmtId="4" fontId="2" fillId="0" borderId="32" xfId="0" applyNumberFormat="1" applyFont="1" applyFill="1" applyBorder="1" applyAlignment="1">
      <alignment horizontal="center" vertical="center"/>
    </xf>
    <xf numFmtId="49" fontId="2" fillId="2" borderId="10" xfId="0" applyNumberFormat="1" applyFont="1" applyFill="1" applyBorder="1" applyAlignment="1">
      <alignment horizontal="center" vertical="center" wrapText="1" shrinkToFit="1"/>
    </xf>
    <xf numFmtId="4" fontId="2" fillId="0" borderId="32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vertical="top" wrapText="1"/>
    </xf>
    <xf numFmtId="0" fontId="4" fillId="0" borderId="0" xfId="0" applyFont="1"/>
    <xf numFmtId="0" fontId="3" fillId="0" borderId="1" xfId="0" applyFont="1" applyBorder="1" applyAlignment="1">
      <alignment vertical="top" wrapText="1"/>
    </xf>
    <xf numFmtId="0" fontId="10" fillId="7" borderId="9" xfId="0" applyFont="1" applyFill="1" applyBorder="1" applyAlignment="1">
      <alignment horizontal="left" wrapText="1"/>
    </xf>
    <xf numFmtId="164" fontId="29" fillId="0" borderId="19" xfId="0" applyNumberFormat="1" applyFont="1" applyBorder="1" applyAlignment="1">
      <alignment horizontal="center" wrapText="1"/>
    </xf>
    <xf numFmtId="164" fontId="29" fillId="0" borderId="9" xfId="0" applyNumberFormat="1" applyFont="1" applyBorder="1" applyAlignment="1">
      <alignment horizontal="center" wrapText="1"/>
    </xf>
    <xf numFmtId="164" fontId="29" fillId="0" borderId="9" xfId="0" applyNumberFormat="1" applyFont="1" applyFill="1" applyBorder="1" applyAlignment="1">
      <alignment horizontal="center" wrapText="1"/>
    </xf>
    <xf numFmtId="0" fontId="7" fillId="0" borderId="1" xfId="0" applyFont="1" applyBorder="1" applyAlignment="1">
      <alignment horizontal="justify" vertical="top" wrapText="1"/>
    </xf>
    <xf numFmtId="0" fontId="7" fillId="0" borderId="1" xfId="0" applyFont="1" applyFill="1" applyBorder="1" applyAlignment="1">
      <alignment horizontal="left" wrapText="1"/>
    </xf>
    <xf numFmtId="0" fontId="7" fillId="7" borderId="1" xfId="0" applyFont="1" applyFill="1" applyBorder="1" applyAlignment="1">
      <alignment horizontal="left"/>
    </xf>
    <xf numFmtId="0" fontId="7" fillId="0" borderId="1" xfId="0" applyFont="1" applyFill="1" applyBorder="1" applyAlignment="1">
      <alignment horizontal="left"/>
    </xf>
    <xf numFmtId="0" fontId="30" fillId="0" borderId="1" xfId="0" applyFont="1" applyFill="1" applyBorder="1" applyAlignment="1">
      <alignment horizontal="left" wrapText="1"/>
    </xf>
    <xf numFmtId="0" fontId="30" fillId="2" borderId="8" xfId="0" applyFont="1" applyFill="1" applyBorder="1" applyAlignment="1">
      <alignment horizontal="left" wrapText="1"/>
    </xf>
    <xf numFmtId="0" fontId="16" fillId="0" borderId="0" xfId="0" applyFont="1" applyAlignment="1">
      <alignment horizontal="center" wrapText="1"/>
    </xf>
    <xf numFmtId="0" fontId="15" fillId="0" borderId="0" xfId="0" applyFont="1" applyAlignment="1">
      <alignment wrapText="1"/>
    </xf>
    <xf numFmtId="0" fontId="3" fillId="0" borderId="0" xfId="0" applyFont="1" applyAlignment="1">
      <alignment horizontal="right" wrapText="1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right"/>
    </xf>
    <xf numFmtId="0" fontId="3" fillId="0" borderId="0" xfId="0" applyFont="1" applyAlignment="1">
      <alignment wrapText="1"/>
    </xf>
    <xf numFmtId="0" fontId="2" fillId="0" borderId="1" xfId="0" applyFont="1" applyBorder="1"/>
    <xf numFmtId="0" fontId="2" fillId="0" borderId="0" xfId="0" applyFont="1" applyAlignment="1">
      <alignment horizontal="center" wrapText="1"/>
    </xf>
    <xf numFmtId="0" fontId="1" fillId="0" borderId="0" xfId="0" applyFont="1" applyAlignment="1">
      <alignment horizontal="right" wrapText="1"/>
    </xf>
    <xf numFmtId="0" fontId="3" fillId="0" borderId="0" xfId="0" applyFont="1" applyFill="1" applyAlignment="1">
      <alignment horizontal="right"/>
    </xf>
    <xf numFmtId="0" fontId="28" fillId="0" borderId="0" xfId="0" applyFont="1" applyFill="1" applyAlignment="1">
      <alignment horizont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top" wrapText="1"/>
    </xf>
    <xf numFmtId="0" fontId="28" fillId="0" borderId="0" xfId="0" applyFont="1" applyBorder="1" applyAlignment="1">
      <alignment horizontal="center" wrapText="1"/>
    </xf>
    <xf numFmtId="0" fontId="3" fillId="0" borderId="1" xfId="0" applyFont="1" applyBorder="1" applyAlignment="1">
      <alignment vertical="top" wrapText="1"/>
    </xf>
    <xf numFmtId="0" fontId="7" fillId="0" borderId="1" xfId="0" applyFont="1" applyBorder="1" applyAlignment="1">
      <alignment horizontal="justify" vertical="top" wrapText="1"/>
    </xf>
    <xf numFmtId="0" fontId="6" fillId="0" borderId="18" xfId="0" applyFont="1" applyFill="1" applyBorder="1" applyAlignment="1">
      <alignment horizontal="center" wrapText="1"/>
    </xf>
    <xf numFmtId="0" fontId="11" fillId="0" borderId="19" xfId="0" applyFont="1" applyBorder="1" applyAlignment="1">
      <alignment horizontal="center"/>
    </xf>
    <xf numFmtId="0" fontId="6" fillId="0" borderId="0" xfId="0" applyFont="1" applyBorder="1" applyAlignment="1">
      <alignment horizontal="center" wrapText="1"/>
    </xf>
    <xf numFmtId="0" fontId="6" fillId="0" borderId="18" xfId="0" applyFont="1" applyBorder="1" applyAlignment="1">
      <alignment horizontal="center" vertical="center" wrapText="1"/>
    </xf>
    <xf numFmtId="0" fontId="0" fillId="0" borderId="19" xfId="0" applyBorder="1" applyAlignment="1">
      <alignment vertical="center"/>
    </xf>
    <xf numFmtId="0" fontId="2" fillId="0" borderId="22" xfId="0" applyFont="1" applyBorder="1" applyAlignment="1">
      <alignment horizontal="center" vertical="top" wrapText="1"/>
    </xf>
    <xf numFmtId="0" fontId="2" fillId="0" borderId="23" xfId="0" applyFont="1" applyBorder="1" applyAlignment="1">
      <alignment horizontal="center" vertical="top" wrapText="1"/>
    </xf>
    <xf numFmtId="0" fontId="4" fillId="0" borderId="0" xfId="0" applyFont="1" applyAlignment="1"/>
    <xf numFmtId="0" fontId="19" fillId="0" borderId="0" xfId="0" applyFont="1" applyAlignment="1"/>
    <xf numFmtId="0" fontId="19" fillId="0" borderId="0" xfId="0" applyFont="1" applyAlignment="1">
      <alignment wrapText="1"/>
    </xf>
    <xf numFmtId="0" fontId="2" fillId="2" borderId="14" xfId="0" applyFont="1" applyFill="1" applyBorder="1" applyAlignment="1">
      <alignment horizontal="center" vertical="center" wrapText="1"/>
    </xf>
    <xf numFmtId="0" fontId="0" fillId="0" borderId="46" xfId="0" applyBorder="1" applyAlignment="1">
      <alignment horizontal="center" wrapText="1"/>
    </xf>
    <xf numFmtId="0" fontId="2" fillId="0" borderId="26" xfId="0" applyFont="1" applyBorder="1" applyAlignment="1"/>
    <xf numFmtId="0" fontId="2" fillId="0" borderId="27" xfId="0" applyFont="1" applyBorder="1" applyAlignment="1"/>
    <xf numFmtId="0" fontId="2" fillId="0" borderId="28" xfId="0" applyFont="1" applyBorder="1" applyAlignment="1"/>
    <xf numFmtId="0" fontId="2" fillId="0" borderId="0" xfId="0" applyFont="1" applyBorder="1" applyAlignment="1"/>
    <xf numFmtId="49" fontId="2" fillId="2" borderId="13" xfId="0" applyNumberFormat="1" applyFont="1" applyFill="1" applyBorder="1" applyAlignment="1">
      <alignment horizontal="center" vertical="center" wrapText="1" shrinkToFit="1"/>
    </xf>
    <xf numFmtId="0" fontId="0" fillId="0" borderId="41" xfId="0" applyFont="1" applyBorder="1" applyAlignment="1">
      <alignment horizontal="center" wrapText="1"/>
    </xf>
    <xf numFmtId="0" fontId="2" fillId="2" borderId="20" xfId="0" applyFont="1" applyFill="1" applyBorder="1" applyAlignment="1">
      <alignment horizontal="center" vertical="center" wrapText="1"/>
    </xf>
    <xf numFmtId="0" fontId="0" fillId="0" borderId="44" xfId="0" applyBorder="1" applyAlignment="1">
      <alignment horizontal="center" wrapText="1"/>
    </xf>
    <xf numFmtId="0" fontId="16" fillId="0" borderId="0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right"/>
    </xf>
    <xf numFmtId="0" fontId="3" fillId="0" borderId="0" xfId="0" applyFont="1" applyFill="1" applyBorder="1" applyAlignment="1">
      <alignment horizontal="right" wrapText="1"/>
    </xf>
    <xf numFmtId="4" fontId="3" fillId="0" borderId="0" xfId="0" applyNumberFormat="1" applyFont="1" applyFill="1" applyBorder="1" applyAlignment="1">
      <alignment horizontal="right"/>
    </xf>
    <xf numFmtId="0" fontId="3" fillId="0" borderId="0" xfId="0" applyFont="1" applyAlignment="1">
      <alignment horizontal="center" wrapText="1"/>
    </xf>
    <xf numFmtId="0" fontId="27" fillId="0" borderId="0" xfId="0" applyFont="1" applyAlignment="1">
      <alignment horizontal="center" wrapText="1"/>
    </xf>
    <xf numFmtId="0" fontId="2" fillId="0" borderId="26" xfId="2" applyFont="1" applyBorder="1" applyAlignment="1">
      <alignment vertical="center" wrapText="1"/>
    </xf>
    <xf numFmtId="0" fontId="26" fillId="0" borderId="28" xfId="2" applyFont="1" applyBorder="1" applyAlignment="1">
      <alignment wrapText="1"/>
    </xf>
    <xf numFmtId="0" fontId="2" fillId="0" borderId="1" xfId="2" applyFont="1" applyBorder="1" applyAlignment="1">
      <alignment horizontal="center"/>
    </xf>
    <xf numFmtId="0" fontId="16" fillId="0" borderId="0" xfId="2" applyFont="1" applyAlignment="1">
      <alignment horizontal="center" wrapText="1"/>
    </xf>
    <xf numFmtId="0" fontId="2" fillId="0" borderId="26" xfId="2" applyFont="1" applyBorder="1" applyAlignment="1">
      <alignment horizontal="left" vertical="center" wrapText="1"/>
    </xf>
    <xf numFmtId="0" fontId="3" fillId="0" borderId="28" xfId="2" applyFont="1" applyBorder="1" applyAlignment="1">
      <alignment horizontal="left" vertical="center" wrapText="1"/>
    </xf>
    <xf numFmtId="0" fontId="26" fillId="0" borderId="28" xfId="2" applyFont="1" applyBorder="1" applyAlignment="1">
      <alignment horizontal="left" vertical="center" wrapText="1"/>
    </xf>
    <xf numFmtId="0" fontId="2" fillId="0" borderId="28" xfId="2" applyFont="1" applyBorder="1" applyAlignment="1">
      <alignment vertical="center" wrapText="1"/>
    </xf>
    <xf numFmtId="0" fontId="26" fillId="0" borderId="28" xfId="2" applyFont="1" applyBorder="1" applyAlignment="1">
      <alignment vertical="center" wrapText="1"/>
    </xf>
    <xf numFmtId="0" fontId="1" fillId="0" borderId="0" xfId="2" applyFont="1" applyAlignment="1">
      <alignment horizontal="right" wrapText="1"/>
    </xf>
    <xf numFmtId="0" fontId="6" fillId="0" borderId="35" xfId="0" applyFont="1" applyBorder="1" applyAlignment="1">
      <alignment horizontal="center" wrapText="1"/>
    </xf>
    <xf numFmtId="0" fontId="17" fillId="0" borderId="36" xfId="0" applyFont="1" applyBorder="1" applyAlignment="1">
      <alignment horizontal="center" wrapText="1"/>
    </xf>
    <xf numFmtId="0" fontId="16" fillId="0" borderId="0" xfId="3" applyFont="1" applyAlignment="1">
      <alignment horizontal="center" vertical="center" wrapText="1"/>
    </xf>
    <xf numFmtId="0" fontId="15" fillId="0" borderId="0" xfId="3" applyFont="1" applyAlignment="1">
      <alignment horizontal="center" vertical="center" wrapText="1"/>
    </xf>
  </cellXfs>
  <cellStyles count="4">
    <cellStyle name="Обычный" xfId="0" builtinId="0"/>
    <cellStyle name="Обычный_Лист3" xfId="2"/>
    <cellStyle name="Обычный_Приложение 8 - 17 дотации - А" xfId="1"/>
    <cellStyle name="Обычный_Приложения_22-23_прог заимствов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1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allusers/!&#1060;&#1080;&#1085;_&#1091;&#1087;&#1088;&#1072;&#1074;&#1083;&#1077;&#1085;&#1080;&#1077;/2010/&#1073;&#1102;&#1076;&#1078;&#1077;&#1090;/&#1041;&#1102;&#1076;&#1078;&#1077;&#1090;_2010&#1075;/&#1059;&#1090;&#1074;&#1077;&#1088;&#1078;&#1076;&#1077;&#1085;&#1085;&#1099;&#1081;%20&#1088;&#1077;&#1096;&#1077;&#1085;&#1080;&#1077;&#1084;%20&#8470;38%20&#1086;&#1090;%2028.12.09/&#1055;&#1088;&#1080;&#1083;.%2014%20&#1080;%2015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источники"/>
      <sheetName val="показатели"/>
      <sheetName val="программа заимствований"/>
      <sheetName val="расчет верхнего предела"/>
    </sheetNames>
    <sheetDataSet>
      <sheetData sheetId="0" refreshError="1">
        <row r="13">
          <cell r="C13">
            <v>0</v>
          </cell>
        </row>
      </sheetData>
      <sheetData sheetId="1" refreshError="1"/>
      <sheetData sheetId="2" refreshError="1"/>
      <sheetData sheetId="3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9"/>
  <sheetViews>
    <sheetView tabSelected="1" topLeftCell="A16" workbookViewId="0">
      <selection activeCell="A3" sqref="A3:C3"/>
    </sheetView>
  </sheetViews>
  <sheetFormatPr defaultRowHeight="15.75"/>
  <cols>
    <col min="1" max="1" width="29.140625" style="5" customWidth="1"/>
    <col min="2" max="2" width="58.7109375" style="5" customWidth="1"/>
    <col min="3" max="3" width="16.5703125" style="7" customWidth="1"/>
    <col min="4" max="16384" width="9.140625" style="5"/>
  </cols>
  <sheetData>
    <row r="1" spans="1:6">
      <c r="A1" s="266" t="s">
        <v>0</v>
      </c>
      <c r="B1" s="266"/>
      <c r="C1" s="266"/>
    </row>
    <row r="2" spans="1:6">
      <c r="A2" s="267" t="s">
        <v>837</v>
      </c>
      <c r="B2" s="268"/>
      <c r="C2" s="268"/>
    </row>
    <row r="3" spans="1:6">
      <c r="A3" s="267" t="s">
        <v>1</v>
      </c>
      <c r="B3" s="268"/>
      <c r="C3" s="268"/>
    </row>
    <row r="4" spans="1:6">
      <c r="A4" s="267" t="s">
        <v>817</v>
      </c>
      <c r="B4" s="268"/>
      <c r="C4" s="268"/>
    </row>
    <row r="5" spans="1:6">
      <c r="A5" s="6"/>
      <c r="B5" s="6"/>
      <c r="C5" s="6"/>
    </row>
    <row r="6" spans="1:6" ht="0.75" customHeight="1">
      <c r="A6" s="269"/>
      <c r="B6" s="269"/>
    </row>
    <row r="7" spans="1:6" ht="36" customHeight="1">
      <c r="A7" s="264" t="s">
        <v>38</v>
      </c>
      <c r="B7" s="264"/>
      <c r="C7" s="265"/>
    </row>
    <row r="8" spans="1:6">
      <c r="C8" s="8" t="s">
        <v>3</v>
      </c>
    </row>
    <row r="9" spans="1:6" ht="31.5">
      <c r="A9" s="4" t="s">
        <v>42</v>
      </c>
      <c r="B9" s="2" t="s">
        <v>4</v>
      </c>
      <c r="C9" s="4" t="s">
        <v>6</v>
      </c>
    </row>
    <row r="10" spans="1:6" ht="26.25" customHeight="1">
      <c r="A10" s="9"/>
      <c r="B10" s="10" t="s">
        <v>7</v>
      </c>
      <c r="C10" s="11">
        <f>C11+C13+C17</f>
        <v>77068</v>
      </c>
    </row>
    <row r="11" spans="1:6">
      <c r="A11" s="9" t="s">
        <v>8</v>
      </c>
      <c r="B11" s="22" t="s">
        <v>39</v>
      </c>
      <c r="C11" s="13">
        <f>C12</f>
        <v>48820</v>
      </c>
    </row>
    <row r="12" spans="1:6" ht="49.5" customHeight="1">
      <c r="A12" s="12" t="s">
        <v>10</v>
      </c>
      <c r="B12" s="12" t="s">
        <v>9</v>
      </c>
      <c r="C12" s="13">
        <v>48820</v>
      </c>
      <c r="F12" s="14"/>
    </row>
    <row r="13" spans="1:6" ht="23.25" customHeight="1">
      <c r="A13" s="12" t="s">
        <v>11</v>
      </c>
      <c r="B13" s="12" t="s">
        <v>12</v>
      </c>
      <c r="C13" s="13">
        <f>C14+C15+C16</f>
        <v>25800</v>
      </c>
    </row>
    <row r="14" spans="1:6" ht="32.25" customHeight="1">
      <c r="A14" s="12" t="s">
        <v>13</v>
      </c>
      <c r="B14" s="12" t="s">
        <v>14</v>
      </c>
      <c r="C14" s="13">
        <v>8500</v>
      </c>
    </row>
    <row r="15" spans="1:6" ht="51.75" customHeight="1">
      <c r="A15" s="12" t="s">
        <v>13</v>
      </c>
      <c r="B15" s="12" t="s">
        <v>40</v>
      </c>
      <c r="C15" s="13">
        <v>2500</v>
      </c>
    </row>
    <row r="16" spans="1:6" ht="31.5">
      <c r="A16" s="12" t="s">
        <v>15</v>
      </c>
      <c r="B16" s="12" t="s">
        <v>41</v>
      </c>
      <c r="C16" s="13">
        <v>14800</v>
      </c>
    </row>
    <row r="17" spans="1:3" ht="18" customHeight="1">
      <c r="A17" s="12" t="s">
        <v>16</v>
      </c>
      <c r="B17" s="12" t="s">
        <v>17</v>
      </c>
      <c r="C17" s="13">
        <v>2448</v>
      </c>
    </row>
    <row r="18" spans="1:3">
      <c r="A18" s="12"/>
      <c r="B18" s="15" t="s">
        <v>18</v>
      </c>
      <c r="C18" s="16">
        <f>C19+C22+C24+C25</f>
        <v>213510</v>
      </c>
    </row>
    <row r="19" spans="1:3" ht="101.25" customHeight="1">
      <c r="A19" s="12" t="s">
        <v>19</v>
      </c>
      <c r="B19" s="17" t="s">
        <v>20</v>
      </c>
      <c r="C19" s="13">
        <f>C20+C21</f>
        <v>210650</v>
      </c>
    </row>
    <row r="20" spans="1:3" ht="98.25" customHeight="1">
      <c r="A20" s="12" t="s">
        <v>21</v>
      </c>
      <c r="B20" s="251" t="s">
        <v>718</v>
      </c>
      <c r="C20" s="13">
        <v>209750</v>
      </c>
    </row>
    <row r="21" spans="1:3" ht="99" customHeight="1">
      <c r="A21" s="12" t="s">
        <v>22</v>
      </c>
      <c r="B21" s="12" t="s">
        <v>23</v>
      </c>
      <c r="C21" s="13">
        <v>900</v>
      </c>
    </row>
    <row r="22" spans="1:3" ht="31.5">
      <c r="A22" s="12" t="s">
        <v>24</v>
      </c>
      <c r="B22" s="12" t="s">
        <v>25</v>
      </c>
      <c r="C22" s="13">
        <f>C23</f>
        <v>500</v>
      </c>
    </row>
    <row r="23" spans="1:3" ht="22.5" customHeight="1">
      <c r="A23" s="12" t="s">
        <v>26</v>
      </c>
      <c r="B23" s="12" t="s">
        <v>27</v>
      </c>
      <c r="C23" s="13">
        <v>500</v>
      </c>
    </row>
    <row r="24" spans="1:3" ht="21" customHeight="1">
      <c r="A24" s="12" t="s">
        <v>28</v>
      </c>
      <c r="B24" s="12" t="s">
        <v>29</v>
      </c>
      <c r="C24" s="13">
        <v>2060</v>
      </c>
    </row>
    <row r="25" spans="1:3" ht="18.75" customHeight="1">
      <c r="A25" s="12" t="s">
        <v>30</v>
      </c>
      <c r="B25" s="12" t="s">
        <v>31</v>
      </c>
      <c r="C25" s="13">
        <v>300</v>
      </c>
    </row>
    <row r="26" spans="1:3" ht="17.25" customHeight="1">
      <c r="A26" s="12"/>
      <c r="B26" s="18" t="s">
        <v>32</v>
      </c>
      <c r="C26" s="16">
        <f>C18+C10</f>
        <v>290578</v>
      </c>
    </row>
    <row r="27" spans="1:3" hidden="1">
      <c r="A27" s="9" t="s">
        <v>33</v>
      </c>
      <c r="B27" s="10" t="s">
        <v>34</v>
      </c>
      <c r="C27" s="19">
        <f>C28</f>
        <v>0</v>
      </c>
    </row>
    <row r="28" spans="1:3" ht="31.5" hidden="1">
      <c r="A28" s="9" t="s">
        <v>35</v>
      </c>
      <c r="B28" s="12" t="s">
        <v>36</v>
      </c>
      <c r="C28" s="20"/>
    </row>
    <row r="29" spans="1:3" ht="21" hidden="1" customHeight="1">
      <c r="A29" s="9"/>
      <c r="B29" s="21" t="s">
        <v>37</v>
      </c>
      <c r="C29" s="16">
        <f>C27+C26</f>
        <v>290578</v>
      </c>
    </row>
  </sheetData>
  <mergeCells count="6">
    <mergeCell ref="A7:C7"/>
    <mergeCell ref="A1:C1"/>
    <mergeCell ref="A2:C2"/>
    <mergeCell ref="A3:C3"/>
    <mergeCell ref="A4:C4"/>
    <mergeCell ref="A6:B6"/>
  </mergeCells>
  <pageMargins left="0.70866141732283472" right="0.21" top="0.74803149606299213" bottom="0.74803149606299213" header="0.31496062992125984" footer="0.31496062992125984"/>
  <pageSetup paperSize="9" scale="85" orientation="portrait" horizontalDpi="180" verticalDpi="180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E30"/>
  <sheetViews>
    <sheetView workbookViewId="0">
      <selection activeCell="A5" sqref="A5"/>
    </sheetView>
  </sheetViews>
  <sheetFormatPr defaultRowHeight="15.75"/>
  <cols>
    <col min="1" max="1" width="40" style="75" customWidth="1"/>
    <col min="2" max="3" width="9.140625" style="75"/>
    <col min="4" max="4" width="14.28515625" style="75" customWidth="1"/>
    <col min="5" max="5" width="16.28515625" style="91" customWidth="1"/>
    <col min="6" max="16384" width="9.140625" style="146"/>
  </cols>
  <sheetData>
    <row r="1" spans="1:5">
      <c r="A1" s="303" t="s">
        <v>664</v>
      </c>
      <c r="B1" s="303"/>
      <c r="C1" s="303"/>
      <c r="D1" s="303"/>
      <c r="E1" s="303"/>
    </row>
    <row r="2" spans="1:5">
      <c r="A2" s="304" t="s">
        <v>837</v>
      </c>
      <c r="B2" s="304"/>
      <c r="C2" s="304"/>
      <c r="D2" s="304"/>
      <c r="E2" s="304"/>
    </row>
    <row r="3" spans="1:5">
      <c r="A3" s="304" t="s">
        <v>611</v>
      </c>
      <c r="B3" s="304"/>
      <c r="C3" s="304"/>
      <c r="D3" s="304"/>
      <c r="E3" s="304"/>
    </row>
    <row r="4" spans="1:5">
      <c r="A4" s="305" t="s">
        <v>838</v>
      </c>
      <c r="B4" s="289"/>
      <c r="C4" s="289"/>
      <c r="D4" s="289"/>
      <c r="E4" s="289"/>
    </row>
    <row r="5" spans="1:5" ht="4.5" customHeight="1">
      <c r="E5" s="76"/>
    </row>
    <row r="6" spans="1:5" ht="45" customHeight="1">
      <c r="A6" s="302" t="s">
        <v>810</v>
      </c>
      <c r="B6" s="302"/>
      <c r="C6" s="302"/>
      <c r="D6" s="302"/>
      <c r="E6" s="302"/>
    </row>
    <row r="7" spans="1:5" ht="20.25" customHeight="1">
      <c r="A7" s="302" t="s">
        <v>811</v>
      </c>
      <c r="B7" s="302"/>
      <c r="C7" s="302"/>
      <c r="D7" s="302"/>
      <c r="E7" s="302"/>
    </row>
    <row r="8" spans="1:5" ht="33.75" customHeight="1">
      <c r="A8" s="302" t="s">
        <v>812</v>
      </c>
      <c r="B8" s="302"/>
      <c r="C8" s="302"/>
      <c r="D8" s="302"/>
      <c r="E8" s="302"/>
    </row>
    <row r="9" spans="1:5" ht="16.5" thickBot="1">
      <c r="E9" s="91" t="s">
        <v>612</v>
      </c>
    </row>
    <row r="10" spans="1:5" ht="32.25" customHeight="1" thickBot="1">
      <c r="A10" s="77" t="s">
        <v>613</v>
      </c>
      <c r="B10" s="78" t="s">
        <v>614</v>
      </c>
      <c r="C10" s="78" t="s">
        <v>315</v>
      </c>
      <c r="D10" s="78" t="s">
        <v>316</v>
      </c>
      <c r="E10" s="250" t="s">
        <v>665</v>
      </c>
    </row>
    <row r="11" spans="1:5" ht="44.25" customHeight="1">
      <c r="A11" s="79" t="s">
        <v>615</v>
      </c>
      <c r="B11" s="80" t="s">
        <v>321</v>
      </c>
      <c r="C11" s="80" t="s">
        <v>322</v>
      </c>
      <c r="D11" s="80" t="s">
        <v>616</v>
      </c>
      <c r="E11" s="81">
        <f>E12</f>
        <v>5440.8</v>
      </c>
    </row>
    <row r="12" spans="1:5" ht="42.75" customHeight="1">
      <c r="A12" s="82" t="s">
        <v>346</v>
      </c>
      <c r="B12" s="83" t="s">
        <v>321</v>
      </c>
      <c r="C12" s="83" t="s">
        <v>347</v>
      </c>
      <c r="D12" s="83" t="s">
        <v>616</v>
      </c>
      <c r="E12" s="84">
        <f>E13</f>
        <v>5440.8</v>
      </c>
    </row>
    <row r="13" spans="1:5" ht="31.5">
      <c r="A13" s="85" t="s">
        <v>384</v>
      </c>
      <c r="B13" s="86" t="s">
        <v>321</v>
      </c>
      <c r="C13" s="86" t="s">
        <v>347</v>
      </c>
      <c r="D13" s="86" t="s">
        <v>385</v>
      </c>
      <c r="E13" s="87">
        <f>'прил.10 вед.ПД'!H61+'прил.10 вед.ПД'!H56</f>
        <v>5440.8</v>
      </c>
    </row>
    <row r="14" spans="1:5" hidden="1">
      <c r="A14" s="82" t="s">
        <v>626</v>
      </c>
      <c r="B14" s="83" t="s">
        <v>323</v>
      </c>
      <c r="C14" s="83" t="s">
        <v>322</v>
      </c>
      <c r="D14" s="83" t="s">
        <v>616</v>
      </c>
      <c r="E14" s="84"/>
    </row>
    <row r="15" spans="1:5" ht="31.5" hidden="1">
      <c r="A15" s="82" t="s">
        <v>627</v>
      </c>
      <c r="B15" s="83" t="s">
        <v>323</v>
      </c>
      <c r="C15" s="83" t="s">
        <v>335</v>
      </c>
      <c r="D15" s="83" t="s">
        <v>616</v>
      </c>
      <c r="E15" s="84"/>
    </row>
    <row r="16" spans="1:5" ht="47.25" hidden="1">
      <c r="A16" s="85" t="s">
        <v>628</v>
      </c>
      <c r="B16" s="86" t="s">
        <v>323</v>
      </c>
      <c r="C16" s="86" t="s">
        <v>335</v>
      </c>
      <c r="D16" s="86" t="s">
        <v>629</v>
      </c>
      <c r="E16" s="87"/>
    </row>
    <row r="17" spans="1:5" ht="47.25" hidden="1">
      <c r="A17" s="85" t="s">
        <v>630</v>
      </c>
      <c r="B17" s="86" t="s">
        <v>323</v>
      </c>
      <c r="C17" s="86" t="s">
        <v>335</v>
      </c>
      <c r="D17" s="86" t="s">
        <v>631</v>
      </c>
      <c r="E17" s="87"/>
    </row>
    <row r="18" spans="1:5" ht="31.5" hidden="1">
      <c r="A18" s="85" t="s">
        <v>445</v>
      </c>
      <c r="B18" s="86" t="s">
        <v>323</v>
      </c>
      <c r="C18" s="86" t="s">
        <v>335</v>
      </c>
      <c r="D18" s="86" t="s">
        <v>632</v>
      </c>
      <c r="E18" s="87"/>
    </row>
    <row r="19" spans="1:5" ht="31.5" hidden="1">
      <c r="A19" s="85" t="s">
        <v>633</v>
      </c>
      <c r="B19" s="86" t="s">
        <v>323</v>
      </c>
      <c r="C19" s="86" t="s">
        <v>335</v>
      </c>
      <c r="D19" s="86" t="s">
        <v>634</v>
      </c>
      <c r="E19" s="87"/>
    </row>
    <row r="20" spans="1:5" ht="24.75" customHeight="1">
      <c r="A20" s="82" t="s">
        <v>389</v>
      </c>
      <c r="B20" s="83" t="s">
        <v>390</v>
      </c>
      <c r="C20" s="83" t="s">
        <v>322</v>
      </c>
      <c r="D20" s="83" t="s">
        <v>616</v>
      </c>
      <c r="E20" s="84">
        <f>E21+E23</f>
        <v>8080.1</v>
      </c>
    </row>
    <row r="21" spans="1:5" ht="25.5" customHeight="1">
      <c r="A21" s="82" t="s">
        <v>391</v>
      </c>
      <c r="B21" s="83" t="s">
        <v>390</v>
      </c>
      <c r="C21" s="83" t="s">
        <v>321</v>
      </c>
      <c r="D21" s="83" t="s">
        <v>616</v>
      </c>
      <c r="E21" s="84">
        <f>E22</f>
        <v>7250.1</v>
      </c>
    </row>
    <row r="22" spans="1:5" ht="31.5">
      <c r="A22" s="85" t="s">
        <v>384</v>
      </c>
      <c r="B22" s="86" t="s">
        <v>390</v>
      </c>
      <c r="C22" s="86" t="s">
        <v>321</v>
      </c>
      <c r="D22" s="86" t="s">
        <v>393</v>
      </c>
      <c r="E22" s="87">
        <f>'прил.10 вед.ПД'!H11+'прил.10 вед.ПД'!H16+'прил.10 вед.ПД'!H21+'прил.10 вед.ПД'!H26</f>
        <v>7250.1</v>
      </c>
    </row>
    <row r="23" spans="1:5" ht="31.5" customHeight="1">
      <c r="A23" s="82" t="s">
        <v>454</v>
      </c>
      <c r="B23" s="83" t="s">
        <v>390</v>
      </c>
      <c r="C23" s="83" t="s">
        <v>323</v>
      </c>
      <c r="D23" s="83" t="s">
        <v>616</v>
      </c>
      <c r="E23" s="84">
        <f>E24</f>
        <v>830</v>
      </c>
    </row>
    <row r="24" spans="1:5" ht="31.5">
      <c r="A24" s="85" t="s">
        <v>458</v>
      </c>
      <c r="B24" s="86" t="s">
        <v>390</v>
      </c>
      <c r="C24" s="86" t="s">
        <v>323</v>
      </c>
      <c r="D24" s="86" t="s">
        <v>459</v>
      </c>
      <c r="E24" s="87">
        <f>E25</f>
        <v>830</v>
      </c>
    </row>
    <row r="25" spans="1:5" ht="32.25" thickBot="1">
      <c r="A25" s="85" t="s">
        <v>384</v>
      </c>
      <c r="B25" s="86" t="s">
        <v>390</v>
      </c>
      <c r="C25" s="86" t="s">
        <v>323</v>
      </c>
      <c r="D25" s="86" t="s">
        <v>460</v>
      </c>
      <c r="E25" s="87">
        <f>'прил.10 вед.ПД'!H51</f>
        <v>830</v>
      </c>
    </row>
    <row r="26" spans="1:5" ht="47.25" hidden="1">
      <c r="A26" s="82" t="s">
        <v>651</v>
      </c>
      <c r="B26" s="83" t="s">
        <v>401</v>
      </c>
      <c r="C26" s="83" t="s">
        <v>322</v>
      </c>
      <c r="D26" s="83" t="s">
        <v>616</v>
      </c>
      <c r="E26" s="84">
        <f>E27</f>
        <v>0</v>
      </c>
    </row>
    <row r="27" spans="1:5" hidden="1">
      <c r="A27" s="82" t="s">
        <v>433</v>
      </c>
      <c r="B27" s="83" t="s">
        <v>401</v>
      </c>
      <c r="C27" s="83" t="s">
        <v>323</v>
      </c>
      <c r="D27" s="83" t="s">
        <v>616</v>
      </c>
      <c r="E27" s="84">
        <f>E28</f>
        <v>0</v>
      </c>
    </row>
    <row r="28" spans="1:5" ht="31.5" hidden="1">
      <c r="A28" s="85" t="s">
        <v>497</v>
      </c>
      <c r="B28" s="86" t="s">
        <v>401</v>
      </c>
      <c r="C28" s="86" t="s">
        <v>323</v>
      </c>
      <c r="D28" s="86" t="s">
        <v>498</v>
      </c>
      <c r="E28" s="87">
        <f>E29</f>
        <v>0</v>
      </c>
    </row>
    <row r="29" spans="1:5" ht="32.25" hidden="1" thickBot="1">
      <c r="A29" s="85" t="s">
        <v>384</v>
      </c>
      <c r="B29" s="86" t="s">
        <v>401</v>
      </c>
      <c r="C29" s="86" t="s">
        <v>323</v>
      </c>
      <c r="D29" s="86" t="s">
        <v>434</v>
      </c>
      <c r="E29" s="87"/>
    </row>
    <row r="30" spans="1:5" ht="32.25" customHeight="1" thickBot="1">
      <c r="A30" s="88" t="s">
        <v>660</v>
      </c>
      <c r="B30" s="89"/>
      <c r="C30" s="89"/>
      <c r="D30" s="89"/>
      <c r="E30" s="90">
        <f>E26+E20+E11</f>
        <v>13520.900000000001</v>
      </c>
    </row>
  </sheetData>
  <mergeCells count="7">
    <mergeCell ref="A8:E8"/>
    <mergeCell ref="A1:E1"/>
    <mergeCell ref="A2:E2"/>
    <mergeCell ref="A3:E3"/>
    <mergeCell ref="A4:E4"/>
    <mergeCell ref="A7:E7"/>
    <mergeCell ref="A6:E6"/>
  </mergeCells>
  <pageMargins left="0.7" right="0.2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D16"/>
  <sheetViews>
    <sheetView topLeftCell="A13" workbookViewId="0">
      <selection activeCell="E6" sqref="E6"/>
    </sheetView>
  </sheetViews>
  <sheetFormatPr defaultRowHeight="15.75"/>
  <cols>
    <col min="1" max="1" width="57.7109375" style="117" customWidth="1"/>
    <col min="2" max="2" width="19.140625" style="117" customWidth="1"/>
    <col min="3" max="16384" width="9.140625" style="117"/>
  </cols>
  <sheetData>
    <row r="1" spans="1:4">
      <c r="A1" s="266" t="s">
        <v>666</v>
      </c>
      <c r="B1" s="266"/>
    </row>
    <row r="2" spans="1:4">
      <c r="A2" s="266" t="s">
        <v>837</v>
      </c>
      <c r="B2" s="266"/>
    </row>
    <row r="3" spans="1:4">
      <c r="A3" s="266" t="s">
        <v>1</v>
      </c>
      <c r="B3" s="266"/>
    </row>
    <row r="4" spans="1:4">
      <c r="A4" s="266" t="s">
        <v>839</v>
      </c>
      <c r="B4" s="266"/>
    </row>
    <row r="5" spans="1:4">
      <c r="B5" s="51"/>
    </row>
    <row r="6" spans="1:4" ht="60" customHeight="1">
      <c r="A6" s="264" t="s">
        <v>672</v>
      </c>
      <c r="B6" s="264"/>
      <c r="C6" s="1"/>
      <c r="D6" s="1"/>
    </row>
    <row r="7" spans="1:4">
      <c r="A7" s="306"/>
      <c r="B7" s="306"/>
      <c r="C7" s="1"/>
      <c r="D7" s="1"/>
    </row>
    <row r="8" spans="1:4" ht="16.5" thickBot="1">
      <c r="A8" s="108"/>
      <c r="B8" s="119" t="s">
        <v>114</v>
      </c>
      <c r="C8" s="110"/>
      <c r="D8" s="110"/>
    </row>
    <row r="9" spans="1:4">
      <c r="A9" s="61" t="s">
        <v>667</v>
      </c>
      <c r="B9" s="63" t="s">
        <v>5</v>
      </c>
    </row>
    <row r="10" spans="1:4" ht="50.25" customHeight="1">
      <c r="A10" s="111" t="s">
        <v>668</v>
      </c>
      <c r="B10" s="255" t="s">
        <v>816</v>
      </c>
    </row>
    <row r="11" spans="1:4" ht="36.75" customHeight="1">
      <c r="A11" s="111" t="s">
        <v>669</v>
      </c>
      <c r="B11" s="256" t="s">
        <v>816</v>
      </c>
    </row>
    <row r="12" spans="1:4" ht="48.75" customHeight="1">
      <c r="A12" s="113" t="s">
        <v>670</v>
      </c>
      <c r="B12" s="257" t="s">
        <v>816</v>
      </c>
    </row>
    <row r="13" spans="1:4" s="120" customFormat="1" ht="28.5" customHeight="1">
      <c r="A13" s="114" t="s">
        <v>671</v>
      </c>
      <c r="B13" s="115">
        <v>15053.3</v>
      </c>
    </row>
    <row r="14" spans="1:4">
      <c r="B14" s="121"/>
    </row>
    <row r="15" spans="1:4">
      <c r="B15" s="121"/>
    </row>
    <row r="16" spans="1:4">
      <c r="B16" s="121"/>
    </row>
  </sheetData>
  <mergeCells count="6">
    <mergeCell ref="A7:B7"/>
    <mergeCell ref="A1:B1"/>
    <mergeCell ref="A2:B2"/>
    <mergeCell ref="A3:B3"/>
    <mergeCell ref="A4:B4"/>
    <mergeCell ref="A6:B6"/>
  </mergeCells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:E17"/>
  <sheetViews>
    <sheetView workbookViewId="0">
      <selection activeCell="A3" sqref="A3:B3"/>
    </sheetView>
  </sheetViews>
  <sheetFormatPr defaultRowHeight="12.75"/>
  <cols>
    <col min="1" max="1" width="46.7109375" style="50" customWidth="1"/>
    <col min="2" max="2" width="16.7109375" style="50" customWidth="1"/>
    <col min="3" max="3" width="16.140625" style="50" customWidth="1"/>
    <col min="4" max="4" width="15.7109375" style="50" customWidth="1"/>
    <col min="5" max="16384" width="9.140625" style="50"/>
  </cols>
  <sheetData>
    <row r="1" spans="1:5" ht="15.75">
      <c r="A1" s="266"/>
      <c r="B1" s="266"/>
      <c r="C1" s="266" t="s">
        <v>673</v>
      </c>
      <c r="D1" s="266"/>
    </row>
    <row r="2" spans="1:5" ht="15.75">
      <c r="A2" s="266"/>
      <c r="B2" s="266"/>
      <c r="C2" s="266" t="s">
        <v>837</v>
      </c>
      <c r="D2" s="266"/>
    </row>
    <row r="3" spans="1:5" ht="15.75">
      <c r="A3" s="266"/>
      <c r="B3" s="266"/>
      <c r="C3" s="266" t="s">
        <v>1</v>
      </c>
      <c r="D3" s="266"/>
    </row>
    <row r="4" spans="1:5" ht="15.75">
      <c r="A4" s="266"/>
      <c r="B4" s="266"/>
      <c r="C4" s="266" t="s">
        <v>839</v>
      </c>
      <c r="D4" s="266"/>
    </row>
    <row r="5" spans="1:5" ht="15.75">
      <c r="B5" s="51"/>
    </row>
    <row r="6" spans="1:5" ht="18.75">
      <c r="A6" s="264" t="s">
        <v>808</v>
      </c>
      <c r="B6" s="264"/>
      <c r="C6" s="307"/>
      <c r="D6" s="307"/>
    </row>
    <row r="7" spans="1:5" ht="38.25" customHeight="1">
      <c r="A7" s="264" t="s">
        <v>809</v>
      </c>
      <c r="B7" s="264"/>
      <c r="C7" s="307"/>
      <c r="D7" s="307"/>
    </row>
    <row r="8" spans="1:5" ht="15.75">
      <c r="A8" s="1"/>
      <c r="B8" s="1"/>
      <c r="C8" s="123"/>
      <c r="D8" s="123"/>
    </row>
    <row r="9" spans="1:5" ht="16.5" thickBot="1">
      <c r="A9" s="108"/>
      <c r="C9" s="110"/>
      <c r="D9" s="109" t="s">
        <v>114</v>
      </c>
    </row>
    <row r="10" spans="1:5" ht="31.5">
      <c r="A10" s="61" t="s">
        <v>115</v>
      </c>
      <c r="B10" s="124" t="s">
        <v>99</v>
      </c>
      <c r="C10" s="124" t="s">
        <v>507</v>
      </c>
      <c r="D10" s="124" t="s">
        <v>101</v>
      </c>
    </row>
    <row r="11" spans="1:5" ht="78.75">
      <c r="A11" s="125" t="s">
        <v>675</v>
      </c>
      <c r="B11" s="112">
        <v>93</v>
      </c>
      <c r="C11" s="112">
        <v>30</v>
      </c>
      <c r="D11" s="112">
        <v>7</v>
      </c>
    </row>
    <row r="12" spans="1:5" ht="15.75" hidden="1">
      <c r="A12" s="125"/>
      <c r="B12" s="112"/>
      <c r="C12" s="112"/>
      <c r="D12" s="112"/>
      <c r="E12" s="122"/>
    </row>
    <row r="13" spans="1:5" ht="47.25">
      <c r="A13" s="125" t="s">
        <v>676</v>
      </c>
      <c r="B13" s="126">
        <v>1016</v>
      </c>
      <c r="C13" s="126">
        <v>323</v>
      </c>
      <c r="D13" s="126">
        <v>81</v>
      </c>
    </row>
    <row r="14" spans="1:5" s="38" customFormat="1" ht="15.75">
      <c r="A14" s="114" t="s">
        <v>671</v>
      </c>
      <c r="B14" s="115">
        <f>SUM(B11:B13)</f>
        <v>1109</v>
      </c>
      <c r="C14" s="115">
        <f>SUM(C11:C13)</f>
        <v>353</v>
      </c>
      <c r="D14" s="115">
        <f>SUM(D11:D13)</f>
        <v>88</v>
      </c>
    </row>
    <row r="15" spans="1:5">
      <c r="B15" s="116"/>
    </row>
    <row r="16" spans="1:5">
      <c r="B16" s="116"/>
      <c r="D16" s="122"/>
    </row>
    <row r="17" spans="2:2">
      <c r="B17" s="116"/>
    </row>
  </sheetData>
  <mergeCells count="10">
    <mergeCell ref="A7:D7"/>
    <mergeCell ref="A6:D6"/>
    <mergeCell ref="A1:B1"/>
    <mergeCell ref="C1:D1"/>
    <mergeCell ref="A2:B2"/>
    <mergeCell ref="C2:D2"/>
    <mergeCell ref="A3:B3"/>
    <mergeCell ref="C3:D3"/>
    <mergeCell ref="A4:B4"/>
    <mergeCell ref="C4:D4"/>
  </mergeCells>
  <pageMargins left="0.6692913385826772" right="0.27559055118110237" top="0.74803149606299213" bottom="0.74803149606299213" header="0.31496062992125984" footer="0.31496062992125984"/>
  <pageSetup paperSize="9" scale="95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1:C29"/>
  <sheetViews>
    <sheetView workbookViewId="0">
      <selection sqref="A1:C4"/>
    </sheetView>
  </sheetViews>
  <sheetFormatPr defaultRowHeight="12.75"/>
  <cols>
    <col min="1" max="1" width="32.28515625" style="50" customWidth="1"/>
    <col min="2" max="2" width="35.85546875" style="50" customWidth="1"/>
    <col min="3" max="3" width="15.7109375" style="50" customWidth="1"/>
    <col min="4" max="16384" width="9.140625" style="50"/>
  </cols>
  <sheetData>
    <row r="1" spans="1:3">
      <c r="A1" s="317" t="s">
        <v>674</v>
      </c>
      <c r="B1" s="317"/>
      <c r="C1" s="317"/>
    </row>
    <row r="2" spans="1:3">
      <c r="A2" s="317" t="s">
        <v>840</v>
      </c>
      <c r="B2" s="317"/>
      <c r="C2" s="317"/>
    </row>
    <row r="3" spans="1:3">
      <c r="A3" s="317" t="s">
        <v>611</v>
      </c>
      <c r="B3" s="317"/>
      <c r="C3" s="317"/>
    </row>
    <row r="4" spans="1:3">
      <c r="A4" s="317" t="s">
        <v>841</v>
      </c>
      <c r="B4" s="317"/>
      <c r="C4" s="317"/>
    </row>
    <row r="5" spans="1:3">
      <c r="A5" s="127"/>
      <c r="B5" s="127"/>
      <c r="C5" s="127"/>
    </row>
    <row r="6" spans="1:3" ht="18.75" customHeight="1">
      <c r="A6" s="311" t="s">
        <v>805</v>
      </c>
      <c r="B6" s="311"/>
      <c r="C6" s="311"/>
    </row>
    <row r="7" spans="1:3" ht="14.25" customHeight="1">
      <c r="A7" s="311" t="s">
        <v>806</v>
      </c>
      <c r="B7" s="311"/>
      <c r="C7" s="311"/>
    </row>
    <row r="8" spans="1:3" ht="15" customHeight="1">
      <c r="A8" s="311" t="s">
        <v>807</v>
      </c>
      <c r="B8" s="311"/>
      <c r="C8" s="311"/>
    </row>
    <row r="9" spans="1:3">
      <c r="A9" s="128"/>
      <c r="B9" s="128"/>
      <c r="C9" s="129" t="s">
        <v>678</v>
      </c>
    </row>
    <row r="10" spans="1:3" ht="54" customHeight="1">
      <c r="A10" s="130" t="s">
        <v>679</v>
      </c>
      <c r="B10" s="131" t="s">
        <v>115</v>
      </c>
      <c r="C10" s="131" t="s">
        <v>680</v>
      </c>
    </row>
    <row r="11" spans="1:3" ht="15.75">
      <c r="A11" s="312" t="s">
        <v>681</v>
      </c>
      <c r="B11" s="313"/>
      <c r="C11" s="247">
        <f>C12-C13</f>
        <v>19761.14</v>
      </c>
    </row>
    <row r="12" spans="1:3" ht="63">
      <c r="A12" s="237" t="s">
        <v>682</v>
      </c>
      <c r="B12" s="238" t="s">
        <v>683</v>
      </c>
      <c r="C12" s="239">
        <v>19761.14</v>
      </c>
    </row>
    <row r="13" spans="1:3" ht="63">
      <c r="A13" s="237" t="s">
        <v>684</v>
      </c>
      <c r="B13" s="238" t="s">
        <v>685</v>
      </c>
      <c r="C13" s="240">
        <v>0</v>
      </c>
    </row>
    <row r="14" spans="1:3" ht="15.75">
      <c r="A14" s="312" t="s">
        <v>686</v>
      </c>
      <c r="B14" s="314"/>
      <c r="C14" s="241">
        <f>C15-C16</f>
        <v>0</v>
      </c>
    </row>
    <row r="15" spans="1:3" ht="94.5">
      <c r="A15" s="237" t="s">
        <v>687</v>
      </c>
      <c r="B15" s="238" t="s">
        <v>688</v>
      </c>
      <c r="C15" s="240">
        <v>40000</v>
      </c>
    </row>
    <row r="16" spans="1:3" ht="78.75">
      <c r="A16" s="237" t="s">
        <v>689</v>
      </c>
      <c r="B16" s="238" t="s">
        <v>690</v>
      </c>
      <c r="C16" s="240">
        <v>40000</v>
      </c>
    </row>
    <row r="17" spans="1:3" ht="15.75">
      <c r="A17" s="308" t="s">
        <v>691</v>
      </c>
      <c r="B17" s="315"/>
      <c r="C17" s="242">
        <f>C18</f>
        <v>0</v>
      </c>
    </row>
    <row r="18" spans="1:3" ht="141.75">
      <c r="A18" s="243" t="s">
        <v>692</v>
      </c>
      <c r="B18" s="238" t="s">
        <v>693</v>
      </c>
      <c r="C18" s="244">
        <v>0</v>
      </c>
    </row>
    <row r="19" spans="1:3" ht="15.75">
      <c r="A19" s="308" t="s">
        <v>694</v>
      </c>
      <c r="B19" s="316"/>
      <c r="C19" s="242">
        <f>C20</f>
        <v>0</v>
      </c>
    </row>
    <row r="20" spans="1:3" ht="78.75">
      <c r="A20" s="243" t="s">
        <v>695</v>
      </c>
      <c r="B20" s="238" t="s">
        <v>696</v>
      </c>
      <c r="C20" s="244">
        <f>C21</f>
        <v>0</v>
      </c>
    </row>
    <row r="21" spans="1:3" ht="63">
      <c r="A21" s="243"/>
      <c r="B21" s="245" t="s">
        <v>697</v>
      </c>
      <c r="C21" s="244">
        <v>0</v>
      </c>
    </row>
    <row r="22" spans="1:3" ht="15.75">
      <c r="A22" s="308" t="s">
        <v>698</v>
      </c>
      <c r="B22" s="309"/>
      <c r="C22" s="242"/>
    </row>
    <row r="23" spans="1:3" ht="78.75">
      <c r="A23" s="237" t="s">
        <v>695</v>
      </c>
      <c r="B23" s="238" t="s">
        <v>699</v>
      </c>
      <c r="C23" s="240">
        <v>35</v>
      </c>
    </row>
    <row r="24" spans="1:3" ht="15.75">
      <c r="A24" s="308" t="s">
        <v>700</v>
      </c>
      <c r="B24" s="309"/>
      <c r="C24" s="240">
        <v>0</v>
      </c>
    </row>
    <row r="25" spans="1:3" ht="31.5">
      <c r="A25" s="237" t="s">
        <v>701</v>
      </c>
      <c r="B25" s="238" t="s">
        <v>702</v>
      </c>
      <c r="C25" s="240">
        <f>C26</f>
        <v>-407187.7</v>
      </c>
    </row>
    <row r="26" spans="1:3" ht="47.25">
      <c r="A26" s="237" t="s">
        <v>701</v>
      </c>
      <c r="B26" s="238" t="s">
        <v>703</v>
      </c>
      <c r="C26" s="240">
        <f>-('прил.1 (нал., ненал.)'!C26+'прил.2 (безвоз)'!C66+'прил.14 источн.'!C12+'прил.14 источн.'!C15+C23)</f>
        <v>-407187.7</v>
      </c>
    </row>
    <row r="27" spans="1:3" ht="31.5">
      <c r="A27" s="237" t="s">
        <v>701</v>
      </c>
      <c r="B27" s="238" t="s">
        <v>704</v>
      </c>
      <c r="C27" s="240">
        <f>C28</f>
        <v>407152.70000000007</v>
      </c>
    </row>
    <row r="28" spans="1:3" ht="47.25">
      <c r="A28" s="237"/>
      <c r="B28" s="238" t="s">
        <v>705</v>
      </c>
      <c r="C28" s="240">
        <f>прил.8_вед!H352+'прил.14 источн.'!C16</f>
        <v>407152.70000000007</v>
      </c>
    </row>
    <row r="29" spans="1:3" ht="15.75">
      <c r="A29" s="310" t="s">
        <v>706</v>
      </c>
      <c r="B29" s="310"/>
      <c r="C29" s="246">
        <f>C11+C14+C17+C19+C22+C24</f>
        <v>19761.14</v>
      </c>
    </row>
  </sheetData>
  <mergeCells count="14">
    <mergeCell ref="A7:C7"/>
    <mergeCell ref="A1:C1"/>
    <mergeCell ref="A2:C2"/>
    <mergeCell ref="A3:C3"/>
    <mergeCell ref="A4:C4"/>
    <mergeCell ref="A6:C6"/>
    <mergeCell ref="A24:B24"/>
    <mergeCell ref="A29:B29"/>
    <mergeCell ref="A8:C8"/>
    <mergeCell ref="A11:B11"/>
    <mergeCell ref="A14:B14"/>
    <mergeCell ref="A17:B17"/>
    <mergeCell ref="A19:B19"/>
    <mergeCell ref="A22:B22"/>
  </mergeCells>
  <pageMargins left="0.70866141732283472" right="0.70866141732283472" top="0.74803149606299213" bottom="0.31496062992125984" header="0.31496062992125984" footer="0.31496062992125984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>
  <dimension ref="A1:C15"/>
  <sheetViews>
    <sheetView workbookViewId="0">
      <selection activeCell="A2" sqref="A2:C2"/>
    </sheetView>
  </sheetViews>
  <sheetFormatPr defaultRowHeight="12.75"/>
  <cols>
    <col min="1" max="1" width="56" style="50" customWidth="1"/>
    <col min="2" max="2" width="30" style="50" customWidth="1"/>
    <col min="3" max="3" width="9.140625" style="50" hidden="1" customWidth="1"/>
    <col min="4" max="16384" width="9.140625" style="50"/>
  </cols>
  <sheetData>
    <row r="1" spans="1:3">
      <c r="A1" s="317" t="s">
        <v>677</v>
      </c>
      <c r="B1" s="317"/>
      <c r="C1" s="317"/>
    </row>
    <row r="2" spans="1:3">
      <c r="A2" s="317" t="s">
        <v>840</v>
      </c>
      <c r="B2" s="317"/>
      <c r="C2" s="317"/>
    </row>
    <row r="3" spans="1:3">
      <c r="A3" s="317" t="s">
        <v>611</v>
      </c>
      <c r="B3" s="317"/>
      <c r="C3" s="317"/>
    </row>
    <row r="4" spans="1:3">
      <c r="A4" s="317" t="s">
        <v>841</v>
      </c>
      <c r="B4" s="317"/>
      <c r="C4" s="317"/>
    </row>
    <row r="5" spans="1:3">
      <c r="A5" s="132"/>
      <c r="B5" s="132"/>
      <c r="C5" s="132"/>
    </row>
    <row r="6" spans="1:3" ht="43.5" customHeight="1">
      <c r="A6" s="320" t="s">
        <v>717</v>
      </c>
      <c r="B6" s="321"/>
    </row>
    <row r="7" spans="1:3" ht="16.5" thickBot="1">
      <c r="A7" s="133"/>
      <c r="B7" s="51" t="s">
        <v>707</v>
      </c>
    </row>
    <row r="8" spans="1:3" ht="16.5" thickBot="1">
      <c r="A8" s="134" t="s">
        <v>708</v>
      </c>
      <c r="B8" s="135" t="s">
        <v>709</v>
      </c>
    </row>
    <row r="9" spans="1:3" ht="15.75">
      <c r="A9" s="318" t="s">
        <v>710</v>
      </c>
      <c r="B9" s="319"/>
    </row>
    <row r="10" spans="1:3" ht="15.75">
      <c r="A10" s="136" t="s">
        <v>711</v>
      </c>
      <c r="B10" s="137">
        <f>B11+B12</f>
        <v>59761.14</v>
      </c>
    </row>
    <row r="11" spans="1:3" ht="63">
      <c r="A11" s="138" t="s">
        <v>712</v>
      </c>
      <c r="B11" s="139">
        <f>'прил.14 источн.'!C15</f>
        <v>40000</v>
      </c>
    </row>
    <row r="12" spans="1:3" ht="31.5">
      <c r="A12" s="138" t="s">
        <v>713</v>
      </c>
      <c r="B12" s="140">
        <f>'прил.14 источн.'!C12</f>
        <v>19761.14</v>
      </c>
    </row>
    <row r="13" spans="1:3" ht="31.5">
      <c r="A13" s="141" t="s">
        <v>714</v>
      </c>
      <c r="B13" s="137">
        <f>B14+B15</f>
        <v>40000</v>
      </c>
    </row>
    <row r="14" spans="1:3" ht="63">
      <c r="A14" s="138" t="s">
        <v>715</v>
      </c>
      <c r="B14" s="142">
        <f>'прил.14 источн.'!C16</f>
        <v>40000</v>
      </c>
    </row>
    <row r="15" spans="1:3" ht="48" thickBot="1">
      <c r="A15" s="143" t="s">
        <v>716</v>
      </c>
      <c r="B15" s="144">
        <f>[1]источники!C13</f>
        <v>0</v>
      </c>
    </row>
  </sheetData>
  <mergeCells count="6">
    <mergeCell ref="A9:B9"/>
    <mergeCell ref="A6:B6"/>
    <mergeCell ref="A1:C1"/>
    <mergeCell ref="A2:C2"/>
    <mergeCell ref="A3:C3"/>
    <mergeCell ref="A4:C4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E66"/>
  <sheetViews>
    <sheetView topLeftCell="A56" workbookViewId="0">
      <selection activeCell="A2" sqref="A2:C2"/>
    </sheetView>
  </sheetViews>
  <sheetFormatPr defaultRowHeight="15.75"/>
  <cols>
    <col min="1" max="1" width="32.85546875" style="5" customWidth="1"/>
    <col min="2" max="2" width="48.42578125" style="5" customWidth="1"/>
    <col min="3" max="3" width="16.5703125" style="5" customWidth="1"/>
    <col min="4" max="16384" width="9.140625" style="5"/>
  </cols>
  <sheetData>
    <row r="1" spans="1:5">
      <c r="A1" s="266" t="s">
        <v>43</v>
      </c>
      <c r="B1" s="266"/>
      <c r="C1" s="266"/>
    </row>
    <row r="2" spans="1:5">
      <c r="A2" s="267" t="s">
        <v>837</v>
      </c>
      <c r="B2" s="268"/>
      <c r="C2" s="268"/>
    </row>
    <row r="3" spans="1:5">
      <c r="A3" s="267" t="s">
        <v>1</v>
      </c>
      <c r="B3" s="268"/>
      <c r="C3" s="268"/>
    </row>
    <row r="4" spans="1:5">
      <c r="A4" s="267" t="s">
        <v>817</v>
      </c>
      <c r="B4" s="268"/>
      <c r="C4" s="268"/>
    </row>
    <row r="5" spans="1:5" ht="15" customHeight="1"/>
    <row r="6" spans="1:5" hidden="1">
      <c r="A6" s="269"/>
      <c r="B6" s="269"/>
      <c r="C6" s="269"/>
    </row>
    <row r="7" spans="1:5" ht="41.25" customHeight="1">
      <c r="A7" s="264" t="s">
        <v>126</v>
      </c>
      <c r="B7" s="264"/>
      <c r="C7" s="264"/>
    </row>
    <row r="8" spans="1:5">
      <c r="A8" s="271"/>
      <c r="B8" s="271"/>
      <c r="C8" s="271"/>
    </row>
    <row r="9" spans="1:5">
      <c r="C9" s="5" t="s">
        <v>2</v>
      </c>
    </row>
    <row r="10" spans="1:5">
      <c r="A10" s="2" t="s">
        <v>42</v>
      </c>
      <c r="B10" s="2" t="s">
        <v>44</v>
      </c>
      <c r="C10" s="3" t="s">
        <v>5</v>
      </c>
    </row>
    <row r="11" spans="1:5">
      <c r="A11" s="9"/>
      <c r="B11" s="10" t="s">
        <v>45</v>
      </c>
      <c r="C11" s="34">
        <f>C12</f>
        <v>3762</v>
      </c>
    </row>
    <row r="12" spans="1:5" ht="31.5">
      <c r="A12" s="9" t="s">
        <v>46</v>
      </c>
      <c r="B12" s="12" t="s">
        <v>47</v>
      </c>
      <c r="C12" s="24">
        <v>3762</v>
      </c>
    </row>
    <row r="13" spans="1:5">
      <c r="A13" s="12"/>
      <c r="B13" s="15" t="s">
        <v>48</v>
      </c>
      <c r="C13" s="36">
        <f>SUM(C14:C33)</f>
        <v>51145.639999999992</v>
      </c>
      <c r="E13" s="14"/>
    </row>
    <row r="14" spans="1:5" ht="141.75">
      <c r="A14" s="12" t="s">
        <v>49</v>
      </c>
      <c r="B14" s="12" t="s">
        <v>50</v>
      </c>
      <c r="C14" s="35">
        <v>37720.800000000003</v>
      </c>
    </row>
    <row r="15" spans="1:5" ht="31.5" hidden="1">
      <c r="A15" s="12" t="s">
        <v>51</v>
      </c>
      <c r="B15" s="12" t="s">
        <v>52</v>
      </c>
      <c r="C15" s="35"/>
    </row>
    <row r="16" spans="1:5" ht="47.25" hidden="1">
      <c r="A16" s="12" t="s">
        <v>53</v>
      </c>
      <c r="B16" s="12" t="s">
        <v>109</v>
      </c>
      <c r="C16" s="35"/>
    </row>
    <row r="17" spans="1:3" ht="47.25" hidden="1">
      <c r="A17" s="12" t="s">
        <v>53</v>
      </c>
      <c r="B17" s="12" t="s">
        <v>54</v>
      </c>
      <c r="C17" s="35"/>
    </row>
    <row r="18" spans="1:3" ht="47.25" hidden="1">
      <c r="A18" s="12" t="s">
        <v>55</v>
      </c>
      <c r="B18" s="12" t="s">
        <v>56</v>
      </c>
      <c r="C18" s="35"/>
    </row>
    <row r="19" spans="1:3" ht="47.25">
      <c r="A19" s="12" t="s">
        <v>49</v>
      </c>
      <c r="B19" s="12" t="s">
        <v>57</v>
      </c>
      <c r="C19" s="35">
        <v>163</v>
      </c>
    </row>
    <row r="20" spans="1:3" ht="63">
      <c r="A20" s="145" t="s">
        <v>58</v>
      </c>
      <c r="B20" s="145" t="s">
        <v>803</v>
      </c>
      <c r="C20" s="35">
        <v>769</v>
      </c>
    </row>
    <row r="21" spans="1:3" ht="78.75">
      <c r="A21" s="145" t="s">
        <v>58</v>
      </c>
      <c r="B21" s="26" t="s">
        <v>804</v>
      </c>
      <c r="C21" s="35">
        <v>3073</v>
      </c>
    </row>
    <row r="22" spans="1:3" ht="31.5">
      <c r="A22" s="12" t="s">
        <v>49</v>
      </c>
      <c r="B22" s="12" t="s">
        <v>59</v>
      </c>
      <c r="C22" s="35">
        <v>346.59</v>
      </c>
    </row>
    <row r="23" spans="1:3" ht="47.25">
      <c r="A23" s="12" t="s">
        <v>49</v>
      </c>
      <c r="B23" s="12" t="s">
        <v>60</v>
      </c>
      <c r="C23" s="35">
        <v>555.92999999999995</v>
      </c>
    </row>
    <row r="24" spans="1:3" ht="110.25">
      <c r="A24" s="12" t="s">
        <v>61</v>
      </c>
      <c r="B24" s="12" t="s">
        <v>62</v>
      </c>
      <c r="C24" s="35">
        <v>3433.02</v>
      </c>
    </row>
    <row r="25" spans="1:3" ht="78.75">
      <c r="A25" s="12" t="s">
        <v>63</v>
      </c>
      <c r="B25" s="12" t="s">
        <v>64</v>
      </c>
      <c r="C25" s="35">
        <v>2665</v>
      </c>
    </row>
    <row r="26" spans="1:3" ht="31.5">
      <c r="A26" s="12" t="s">
        <v>65</v>
      </c>
      <c r="B26" s="12" t="s">
        <v>66</v>
      </c>
      <c r="C26" s="35">
        <v>674.2</v>
      </c>
    </row>
    <row r="27" spans="1:3" ht="47.25">
      <c r="A27" s="12" t="s">
        <v>67</v>
      </c>
      <c r="B27" s="12" t="s">
        <v>68</v>
      </c>
      <c r="C27" s="35">
        <v>521.9</v>
      </c>
    </row>
    <row r="28" spans="1:3" ht="38.25" customHeight="1">
      <c r="A28" s="12"/>
      <c r="B28" s="12" t="s">
        <v>110</v>
      </c>
      <c r="C28" s="35">
        <v>990</v>
      </c>
    </row>
    <row r="29" spans="1:3" ht="38.25" customHeight="1">
      <c r="A29" s="12"/>
      <c r="B29" s="12" t="s">
        <v>111</v>
      </c>
      <c r="C29" s="35">
        <v>175.7</v>
      </c>
    </row>
    <row r="30" spans="1:3" ht="78.75">
      <c r="A30" s="12"/>
      <c r="B30" s="12" t="s">
        <v>112</v>
      </c>
      <c r="C30" s="35">
        <v>57.5</v>
      </c>
    </row>
    <row r="31" spans="1:3" hidden="1">
      <c r="A31" s="145"/>
      <c r="B31" s="145"/>
      <c r="C31" s="35"/>
    </row>
    <row r="32" spans="1:3" ht="47.25" hidden="1">
      <c r="A32" s="12" t="s">
        <v>69</v>
      </c>
      <c r="B32" s="12" t="s">
        <v>70</v>
      </c>
      <c r="C32" s="24"/>
    </row>
    <row r="33" spans="1:3" ht="47.25" hidden="1">
      <c r="A33" s="12" t="s">
        <v>69</v>
      </c>
      <c r="B33" s="12" t="s">
        <v>71</v>
      </c>
      <c r="C33" s="24"/>
    </row>
    <row r="34" spans="1:3">
      <c r="A34" s="12"/>
      <c r="B34" s="15" t="s">
        <v>72</v>
      </c>
      <c r="C34" s="34">
        <f>C42</f>
        <v>1550</v>
      </c>
    </row>
    <row r="35" spans="1:3" ht="63" hidden="1">
      <c r="A35" s="12" t="s">
        <v>73</v>
      </c>
      <c r="B35" s="12" t="s">
        <v>74</v>
      </c>
      <c r="C35" s="24"/>
    </row>
    <row r="36" spans="1:3" ht="47.25" hidden="1">
      <c r="A36" s="12" t="s">
        <v>75</v>
      </c>
      <c r="B36" s="12" t="s">
        <v>76</v>
      </c>
      <c r="C36" s="24"/>
    </row>
    <row r="37" spans="1:3" ht="63" hidden="1">
      <c r="A37" s="12" t="s">
        <v>75</v>
      </c>
      <c r="B37" s="12" t="s">
        <v>77</v>
      </c>
      <c r="C37" s="24"/>
    </row>
    <row r="38" spans="1:3" ht="31.5" hidden="1">
      <c r="A38" s="12" t="s">
        <v>78</v>
      </c>
      <c r="B38" s="12" t="s">
        <v>79</v>
      </c>
      <c r="C38" s="24"/>
    </row>
    <row r="39" spans="1:3" ht="31.5" hidden="1">
      <c r="A39" s="12" t="s">
        <v>80</v>
      </c>
      <c r="B39" s="12" t="s">
        <v>81</v>
      </c>
      <c r="C39" s="24"/>
    </row>
    <row r="40" spans="1:3" hidden="1">
      <c r="A40" s="12" t="s">
        <v>80</v>
      </c>
      <c r="B40" s="12" t="s">
        <v>82</v>
      </c>
      <c r="C40" s="24"/>
    </row>
    <row r="41" spans="1:3" ht="47.25" hidden="1">
      <c r="A41" s="12" t="s">
        <v>80</v>
      </c>
      <c r="B41" s="12" t="s">
        <v>83</v>
      </c>
      <c r="C41" s="24"/>
    </row>
    <row r="42" spans="1:3">
      <c r="A42" s="12"/>
      <c r="B42" s="27" t="s">
        <v>84</v>
      </c>
      <c r="C42" s="23">
        <f>C54</f>
        <v>1550</v>
      </c>
    </row>
    <row r="43" spans="1:3" ht="63" hidden="1">
      <c r="A43" s="12" t="s">
        <v>85</v>
      </c>
      <c r="B43" s="12" t="s">
        <v>86</v>
      </c>
      <c r="C43" s="25"/>
    </row>
    <row r="44" spans="1:3" ht="47.25" hidden="1">
      <c r="A44" s="12" t="s">
        <v>85</v>
      </c>
      <c r="B44" s="12" t="s">
        <v>87</v>
      </c>
      <c r="C44" s="25"/>
    </row>
    <row r="45" spans="1:3" ht="47.25" hidden="1">
      <c r="A45" s="12" t="s">
        <v>85</v>
      </c>
      <c r="B45" s="12" t="s">
        <v>88</v>
      </c>
      <c r="C45" s="25"/>
    </row>
    <row r="46" spans="1:3" ht="47.25" hidden="1">
      <c r="A46" s="12" t="s">
        <v>85</v>
      </c>
      <c r="B46" s="12" t="s">
        <v>89</v>
      </c>
      <c r="C46" s="25"/>
    </row>
    <row r="47" spans="1:3" ht="110.25" hidden="1">
      <c r="A47" s="12" t="s">
        <v>85</v>
      </c>
      <c r="B47" s="12" t="s">
        <v>90</v>
      </c>
      <c r="C47" s="25"/>
    </row>
    <row r="48" spans="1:3" ht="110.25" hidden="1">
      <c r="A48" s="12" t="s">
        <v>85</v>
      </c>
      <c r="B48" s="12" t="s">
        <v>91</v>
      </c>
      <c r="C48" s="25"/>
    </row>
    <row r="49" spans="1:3" ht="78.75" hidden="1">
      <c r="A49" s="12" t="s">
        <v>85</v>
      </c>
      <c r="B49" s="12" t="s">
        <v>92</v>
      </c>
      <c r="C49" s="25"/>
    </row>
    <row r="50" spans="1:3" ht="47.25" hidden="1">
      <c r="A50" s="12"/>
      <c r="B50" s="12" t="s">
        <v>93</v>
      </c>
      <c r="C50" s="25"/>
    </row>
    <row r="51" spans="1:3" ht="63" hidden="1">
      <c r="A51" s="12" t="s">
        <v>85</v>
      </c>
      <c r="B51" s="12" t="s">
        <v>94</v>
      </c>
      <c r="C51" s="25"/>
    </row>
    <row r="52" spans="1:3" ht="47.25" hidden="1">
      <c r="A52" s="12" t="s">
        <v>85</v>
      </c>
      <c r="B52" s="12" t="s">
        <v>95</v>
      </c>
      <c r="C52" s="25"/>
    </row>
    <row r="53" spans="1:3" ht="63" hidden="1">
      <c r="A53" s="12" t="s">
        <v>85</v>
      </c>
      <c r="B53" s="12" t="s">
        <v>96</v>
      </c>
      <c r="C53" s="25"/>
    </row>
    <row r="54" spans="1:3" ht="63">
      <c r="A54" s="28" t="s">
        <v>97</v>
      </c>
      <c r="B54" s="29" t="s">
        <v>98</v>
      </c>
      <c r="C54" s="30">
        <f>C55+C56+C57</f>
        <v>1550</v>
      </c>
    </row>
    <row r="55" spans="1:3">
      <c r="A55" s="28"/>
      <c r="B55" s="29" t="s">
        <v>99</v>
      </c>
      <c r="C55" s="235">
        <f>'прил.13 ММХ'!B14</f>
        <v>1109</v>
      </c>
    </row>
    <row r="56" spans="1:3">
      <c r="A56" s="28"/>
      <c r="B56" s="29" t="s">
        <v>100</v>
      </c>
      <c r="C56" s="235">
        <f>'прил.13 ММХ'!C14</f>
        <v>353</v>
      </c>
    </row>
    <row r="57" spans="1:3">
      <c r="A57" s="28"/>
      <c r="B57" s="29" t="s">
        <v>101</v>
      </c>
      <c r="C57" s="235">
        <f>'прил.13 ММХ'!D14</f>
        <v>88</v>
      </c>
    </row>
    <row r="58" spans="1:3" ht="31.5">
      <c r="A58" s="28" t="s">
        <v>85</v>
      </c>
      <c r="B58" s="29" t="s">
        <v>102</v>
      </c>
      <c r="C58" s="30">
        <f>C59</f>
        <v>0</v>
      </c>
    </row>
    <row r="59" spans="1:3" ht="63">
      <c r="A59" s="28"/>
      <c r="B59" s="31" t="s">
        <v>818</v>
      </c>
      <c r="C59" s="235">
        <v>0</v>
      </c>
    </row>
    <row r="60" spans="1:3" ht="63" hidden="1">
      <c r="A60" s="28"/>
      <c r="B60" s="32" t="s">
        <v>103</v>
      </c>
      <c r="C60" s="25"/>
    </row>
    <row r="61" spans="1:3">
      <c r="A61" s="28"/>
      <c r="B61" s="33" t="s">
        <v>104</v>
      </c>
      <c r="C61" s="30">
        <f>C62</f>
        <v>355.92</v>
      </c>
    </row>
    <row r="62" spans="1:3" ht="77.25">
      <c r="A62" s="234" t="s">
        <v>802</v>
      </c>
      <c r="B62" s="233" t="s">
        <v>801</v>
      </c>
      <c r="C62" s="25">
        <v>355.92</v>
      </c>
    </row>
    <row r="63" spans="1:3" hidden="1">
      <c r="A63" s="12"/>
      <c r="B63" s="12" t="s">
        <v>105</v>
      </c>
      <c r="C63" s="25"/>
    </row>
    <row r="64" spans="1:3" hidden="1">
      <c r="A64" s="12"/>
      <c r="B64" s="12" t="s">
        <v>106</v>
      </c>
      <c r="C64" s="25"/>
    </row>
    <row r="65" spans="1:3" hidden="1">
      <c r="A65" s="12"/>
      <c r="B65" s="12" t="s">
        <v>107</v>
      </c>
      <c r="C65" s="25"/>
    </row>
    <row r="66" spans="1:3" ht="22.5" customHeight="1">
      <c r="A66" s="270" t="s">
        <v>108</v>
      </c>
      <c r="B66" s="270"/>
      <c r="C66" s="36">
        <f>C13+C11+C61+C34</f>
        <v>56813.55999999999</v>
      </c>
    </row>
  </sheetData>
  <mergeCells count="8">
    <mergeCell ref="A66:B66"/>
    <mergeCell ref="A6:C6"/>
    <mergeCell ref="A7:C7"/>
    <mergeCell ref="A1:C1"/>
    <mergeCell ref="A2:C2"/>
    <mergeCell ref="A3:C3"/>
    <mergeCell ref="A4:C4"/>
    <mergeCell ref="A8:C8"/>
  </mergeCells>
  <pageMargins left="0.70866141732283472" right="0.19685039370078741" top="0.39370078740157483" bottom="0.31496062992125984" header="0.31496062992125984" footer="0.31496062992125984"/>
  <pageSetup paperSize="9" scale="95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E15"/>
  <sheetViews>
    <sheetView topLeftCell="A13" workbookViewId="0">
      <selection activeCell="A2" sqref="A2:C2"/>
    </sheetView>
  </sheetViews>
  <sheetFormatPr defaultColWidth="16.42578125" defaultRowHeight="12.75"/>
  <cols>
    <col min="1" max="1" width="28.7109375" style="38" customWidth="1"/>
    <col min="2" max="2" width="47.7109375" style="38" customWidth="1"/>
    <col min="3" max="16384" width="16.42578125" style="38"/>
  </cols>
  <sheetData>
    <row r="1" spans="1:5" ht="15.75">
      <c r="A1" s="266" t="s">
        <v>113</v>
      </c>
      <c r="B1" s="266"/>
      <c r="C1" s="266"/>
      <c r="D1" s="37"/>
      <c r="E1" s="37"/>
    </row>
    <row r="2" spans="1:5" ht="15.75">
      <c r="A2" s="267" t="s">
        <v>837</v>
      </c>
      <c r="B2" s="268"/>
      <c r="C2" s="268"/>
      <c r="D2" s="272"/>
      <c r="E2" s="272"/>
    </row>
    <row r="3" spans="1:5" ht="15.75">
      <c r="A3" s="267" t="s">
        <v>1</v>
      </c>
      <c r="B3" s="268"/>
      <c r="C3" s="268"/>
      <c r="D3" s="272"/>
      <c r="E3" s="272"/>
    </row>
    <row r="4" spans="1:5" ht="15.75">
      <c r="A4" s="267" t="s">
        <v>817</v>
      </c>
      <c r="B4" s="268"/>
      <c r="C4" s="268"/>
      <c r="D4" s="272"/>
      <c r="E4" s="272"/>
    </row>
    <row r="5" spans="1:5" ht="15.75">
      <c r="B5" s="273"/>
      <c r="C5" s="273"/>
    </row>
    <row r="6" spans="1:5" ht="41.25" customHeight="1">
      <c r="A6" s="274" t="s">
        <v>125</v>
      </c>
      <c r="B6" s="274"/>
      <c r="C6" s="274"/>
    </row>
    <row r="7" spans="1:5" ht="4.5" customHeight="1">
      <c r="B7" s="39"/>
    </row>
    <row r="8" spans="1:5" ht="15.75" thickBot="1">
      <c r="B8" s="39"/>
      <c r="C8" s="40" t="s">
        <v>114</v>
      </c>
    </row>
    <row r="9" spans="1:5" ht="13.5" thickBot="1">
      <c r="A9" s="275" t="s">
        <v>42</v>
      </c>
      <c r="B9" s="276" t="s">
        <v>115</v>
      </c>
      <c r="C9" s="277" t="s">
        <v>5</v>
      </c>
    </row>
    <row r="10" spans="1:5" ht="24.75" customHeight="1" thickBot="1">
      <c r="A10" s="275"/>
      <c r="B10" s="276"/>
      <c r="C10" s="277"/>
    </row>
    <row r="11" spans="1:5" ht="31.5">
      <c r="A11" s="41" t="s">
        <v>116</v>
      </c>
      <c r="B11" s="42" t="s">
        <v>117</v>
      </c>
      <c r="C11" s="43">
        <f>C12</f>
        <v>13520.9</v>
      </c>
    </row>
    <row r="12" spans="1:5" ht="25.5" customHeight="1">
      <c r="A12" s="44" t="s">
        <v>118</v>
      </c>
      <c r="B12" s="45" t="s">
        <v>119</v>
      </c>
      <c r="C12" s="46">
        <f>C13</f>
        <v>13520.9</v>
      </c>
    </row>
    <row r="13" spans="1:5" ht="27" customHeight="1">
      <c r="A13" s="44" t="s">
        <v>120</v>
      </c>
      <c r="B13" s="45" t="s">
        <v>121</v>
      </c>
      <c r="C13" s="46">
        <f>C14</f>
        <v>13520.9</v>
      </c>
    </row>
    <row r="14" spans="1:5" ht="69.75" customHeight="1" thickBot="1">
      <c r="A14" s="44" t="s">
        <v>122</v>
      </c>
      <c r="B14" s="29" t="s">
        <v>123</v>
      </c>
      <c r="C14" s="46">
        <v>13520.9</v>
      </c>
    </row>
    <row r="15" spans="1:5" ht="22.5" customHeight="1" thickBot="1">
      <c r="A15" s="47"/>
      <c r="B15" s="48" t="s">
        <v>124</v>
      </c>
      <c r="C15" s="49">
        <f>C11</f>
        <v>13520.9</v>
      </c>
    </row>
  </sheetData>
  <mergeCells count="12">
    <mergeCell ref="B5:C5"/>
    <mergeCell ref="A6:C6"/>
    <mergeCell ref="A9:A10"/>
    <mergeCell ref="B9:B10"/>
    <mergeCell ref="C9:C10"/>
    <mergeCell ref="A4:C4"/>
    <mergeCell ref="D4:E4"/>
    <mergeCell ref="A1:C1"/>
    <mergeCell ref="A2:C2"/>
    <mergeCell ref="D2:E2"/>
    <mergeCell ref="A3:C3"/>
    <mergeCell ref="D3:E3"/>
  </mergeCells>
  <pageMargins left="0.7" right="0.21" top="0.81" bottom="0.75" header="0.3" footer="0.3"/>
  <pageSetup paperSize="9" orientation="portrait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C80"/>
  <sheetViews>
    <sheetView workbookViewId="0">
      <selection activeCell="A2" sqref="A2:C2"/>
    </sheetView>
  </sheetViews>
  <sheetFormatPr defaultRowHeight="12.75"/>
  <cols>
    <col min="1" max="1" width="9.7109375" style="50" customWidth="1"/>
    <col min="2" max="2" width="27.140625" style="50" customWidth="1"/>
    <col min="3" max="3" width="55.42578125" style="50" customWidth="1"/>
    <col min="4" max="16384" width="9.140625" style="50"/>
  </cols>
  <sheetData>
    <row r="1" spans="1:3" ht="15.75">
      <c r="A1" s="266" t="s">
        <v>127</v>
      </c>
      <c r="B1" s="266"/>
      <c r="C1" s="266"/>
    </row>
    <row r="2" spans="1:3" ht="15.75">
      <c r="A2" s="267" t="s">
        <v>837</v>
      </c>
      <c r="B2" s="268"/>
      <c r="C2" s="268"/>
    </row>
    <row r="3" spans="1:3" ht="15.75">
      <c r="A3" s="267" t="s">
        <v>1</v>
      </c>
      <c r="B3" s="268"/>
      <c r="C3" s="268"/>
    </row>
    <row r="4" spans="1:3" ht="15.75">
      <c r="A4" s="267" t="s">
        <v>817</v>
      </c>
      <c r="B4" s="268"/>
      <c r="C4" s="268"/>
    </row>
    <row r="5" spans="1:3" ht="6" customHeight="1">
      <c r="C5" s="51"/>
    </row>
    <row r="6" spans="1:3" ht="36.75" customHeight="1">
      <c r="A6" s="279" t="s">
        <v>819</v>
      </c>
      <c r="B6" s="279"/>
      <c r="C6" s="279"/>
    </row>
    <row r="7" spans="1:3" ht="3.75" customHeight="1" thickBot="1">
      <c r="A7" s="52"/>
      <c r="B7" s="52"/>
      <c r="C7" s="52"/>
    </row>
    <row r="8" spans="1:3" ht="55.5" customHeight="1">
      <c r="A8" s="53" t="s">
        <v>128</v>
      </c>
      <c r="B8" s="54" t="s">
        <v>129</v>
      </c>
      <c r="C8" s="55" t="s">
        <v>130</v>
      </c>
    </row>
    <row r="9" spans="1:3" ht="15.75">
      <c r="A9" s="15">
        <v>356</v>
      </c>
      <c r="B9" s="278" t="s">
        <v>775</v>
      </c>
      <c r="C9" s="278"/>
    </row>
    <row r="10" spans="1:3" ht="30">
      <c r="A10" s="12">
        <v>356</v>
      </c>
      <c r="B10" s="12" t="s">
        <v>201</v>
      </c>
      <c r="C10" s="258" t="s">
        <v>131</v>
      </c>
    </row>
    <row r="11" spans="1:3" s="38" customFormat="1" ht="30">
      <c r="A11" s="12">
        <v>356</v>
      </c>
      <c r="B11" s="12" t="s">
        <v>202</v>
      </c>
      <c r="C11" s="258" t="s">
        <v>132</v>
      </c>
    </row>
    <row r="12" spans="1:3" s="38" customFormat="1" ht="30">
      <c r="A12" s="12">
        <v>356</v>
      </c>
      <c r="B12" s="12" t="s">
        <v>203</v>
      </c>
      <c r="C12" s="258" t="s">
        <v>133</v>
      </c>
    </row>
    <row r="13" spans="1:3" s="38" customFormat="1" ht="30">
      <c r="A13" s="12">
        <v>356</v>
      </c>
      <c r="B13" s="12" t="s">
        <v>204</v>
      </c>
      <c r="C13" s="258" t="s">
        <v>134</v>
      </c>
    </row>
    <row r="14" spans="1:3" s="38" customFormat="1" ht="30">
      <c r="A14" s="12">
        <v>356</v>
      </c>
      <c r="B14" s="12" t="s">
        <v>205</v>
      </c>
      <c r="C14" s="258" t="s">
        <v>135</v>
      </c>
    </row>
    <row r="15" spans="1:3" s="38" customFormat="1" ht="48.75" customHeight="1">
      <c r="A15" s="12">
        <v>356</v>
      </c>
      <c r="B15" s="12" t="s">
        <v>206</v>
      </c>
      <c r="C15" s="258" t="s">
        <v>136</v>
      </c>
    </row>
    <row r="16" spans="1:3" s="38" customFormat="1" ht="17.25" customHeight="1">
      <c r="A16" s="12">
        <v>356</v>
      </c>
      <c r="B16" s="12" t="s">
        <v>207</v>
      </c>
      <c r="C16" s="258" t="s">
        <v>137</v>
      </c>
    </row>
    <row r="17" spans="1:3" s="38" customFormat="1" ht="32.25" customHeight="1">
      <c r="A17" s="12">
        <v>356</v>
      </c>
      <c r="B17" s="12" t="s">
        <v>208</v>
      </c>
      <c r="C17" s="258" t="s">
        <v>138</v>
      </c>
    </row>
    <row r="18" spans="1:3" s="38" customFormat="1" ht="49.5" customHeight="1">
      <c r="A18" s="12">
        <v>356</v>
      </c>
      <c r="B18" s="12" t="s">
        <v>209</v>
      </c>
      <c r="C18" s="258" t="s">
        <v>139</v>
      </c>
    </row>
    <row r="19" spans="1:3" s="38" customFormat="1" ht="34.5" customHeight="1">
      <c r="A19" s="12">
        <v>356</v>
      </c>
      <c r="B19" s="12" t="s">
        <v>210</v>
      </c>
      <c r="C19" s="258" t="s">
        <v>140</v>
      </c>
    </row>
    <row r="20" spans="1:3" s="38" customFormat="1" ht="33.75" customHeight="1">
      <c r="A20" s="12">
        <v>356</v>
      </c>
      <c r="B20" s="12" t="s">
        <v>211</v>
      </c>
      <c r="C20" s="258" t="s">
        <v>141</v>
      </c>
    </row>
    <row r="21" spans="1:3" s="38" customFormat="1" ht="64.5" customHeight="1">
      <c r="A21" s="12">
        <v>356</v>
      </c>
      <c r="B21" s="12" t="s">
        <v>212</v>
      </c>
      <c r="C21" s="258" t="s">
        <v>142</v>
      </c>
    </row>
    <row r="22" spans="1:3" s="38" customFormat="1" ht="64.5" customHeight="1">
      <c r="A22" s="12">
        <v>356</v>
      </c>
      <c r="B22" s="12" t="s">
        <v>213</v>
      </c>
      <c r="C22" s="258" t="s">
        <v>143</v>
      </c>
    </row>
    <row r="23" spans="1:3" s="38" customFormat="1" ht="43.5" customHeight="1">
      <c r="A23" s="12">
        <v>356</v>
      </c>
      <c r="B23" s="12" t="s">
        <v>214</v>
      </c>
      <c r="C23" s="258" t="s">
        <v>144</v>
      </c>
    </row>
    <row r="24" spans="1:3" s="38" customFormat="1" ht="78" customHeight="1">
      <c r="A24" s="12">
        <v>356</v>
      </c>
      <c r="B24" s="12" t="s">
        <v>215</v>
      </c>
      <c r="C24" s="258" t="s">
        <v>145</v>
      </c>
    </row>
    <row r="25" spans="1:3" s="38" customFormat="1" ht="37.5" customHeight="1">
      <c r="A25" s="12">
        <v>356</v>
      </c>
      <c r="B25" s="12" t="s">
        <v>216</v>
      </c>
      <c r="C25" s="258" t="s">
        <v>146</v>
      </c>
    </row>
    <row r="26" spans="1:3" s="38" customFormat="1" ht="45">
      <c r="A26" s="12">
        <v>356</v>
      </c>
      <c r="B26" s="12" t="s">
        <v>217</v>
      </c>
      <c r="C26" s="258" t="s">
        <v>147</v>
      </c>
    </row>
    <row r="27" spans="1:3" s="38" customFormat="1" ht="35.25" customHeight="1">
      <c r="A27" s="12">
        <v>356</v>
      </c>
      <c r="B27" s="12" t="s">
        <v>218</v>
      </c>
      <c r="C27" s="258" t="s">
        <v>148</v>
      </c>
    </row>
    <row r="28" spans="1:3" s="38" customFormat="1" ht="30">
      <c r="A28" s="12">
        <v>356</v>
      </c>
      <c r="B28" s="12" t="s">
        <v>219</v>
      </c>
      <c r="C28" s="258" t="s">
        <v>149</v>
      </c>
    </row>
    <row r="29" spans="1:3" s="38" customFormat="1" ht="45">
      <c r="A29" s="12">
        <v>356</v>
      </c>
      <c r="B29" s="12" t="s">
        <v>220</v>
      </c>
      <c r="C29" s="258" t="s">
        <v>150</v>
      </c>
    </row>
    <row r="30" spans="1:3" s="38" customFormat="1" ht="45">
      <c r="A30" s="12">
        <v>356</v>
      </c>
      <c r="B30" s="12" t="s">
        <v>221</v>
      </c>
      <c r="C30" s="258" t="s">
        <v>151</v>
      </c>
    </row>
    <row r="31" spans="1:3" s="38" customFormat="1" ht="30">
      <c r="A31" s="12">
        <v>356</v>
      </c>
      <c r="B31" s="12" t="s">
        <v>222</v>
      </c>
      <c r="C31" s="258" t="s">
        <v>152</v>
      </c>
    </row>
    <row r="32" spans="1:3" s="38" customFormat="1" ht="45">
      <c r="A32" s="12">
        <v>356</v>
      </c>
      <c r="B32" s="12" t="s">
        <v>223</v>
      </c>
      <c r="C32" s="258" t="s">
        <v>153</v>
      </c>
    </row>
    <row r="33" spans="1:3" ht="45">
      <c r="A33" s="12">
        <v>356</v>
      </c>
      <c r="B33" s="12" t="s">
        <v>224</v>
      </c>
      <c r="C33" s="258" t="s">
        <v>154</v>
      </c>
    </row>
    <row r="34" spans="1:3" ht="90">
      <c r="A34" s="12">
        <v>356</v>
      </c>
      <c r="B34" s="12" t="s">
        <v>225</v>
      </c>
      <c r="C34" s="258" t="s">
        <v>155</v>
      </c>
    </row>
    <row r="35" spans="1:3" ht="52.5" customHeight="1">
      <c r="A35" s="12">
        <v>356</v>
      </c>
      <c r="B35" s="12" t="s">
        <v>226</v>
      </c>
      <c r="C35" s="258" t="s">
        <v>156</v>
      </c>
    </row>
    <row r="36" spans="1:3" ht="78.75" customHeight="1">
      <c r="A36" s="12">
        <v>356</v>
      </c>
      <c r="B36" s="12" t="s">
        <v>227</v>
      </c>
      <c r="C36" s="258" t="s">
        <v>157</v>
      </c>
    </row>
    <row r="37" spans="1:3" ht="15.75">
      <c r="A37" s="12">
        <v>356</v>
      </c>
      <c r="B37" s="12" t="s">
        <v>228</v>
      </c>
      <c r="C37" s="258" t="s">
        <v>158</v>
      </c>
    </row>
    <row r="38" spans="1:3" ht="30">
      <c r="A38" s="12">
        <v>356</v>
      </c>
      <c r="B38" s="12" t="s">
        <v>229</v>
      </c>
      <c r="C38" s="258" t="s">
        <v>159</v>
      </c>
    </row>
    <row r="39" spans="1:3" ht="30">
      <c r="A39" s="12">
        <v>356</v>
      </c>
      <c r="B39" s="12" t="s">
        <v>230</v>
      </c>
      <c r="C39" s="258" t="s">
        <v>160</v>
      </c>
    </row>
    <row r="40" spans="1:3" ht="45">
      <c r="A40" s="12">
        <v>356</v>
      </c>
      <c r="B40" s="12" t="s">
        <v>231</v>
      </c>
      <c r="C40" s="258" t="s">
        <v>161</v>
      </c>
    </row>
    <row r="41" spans="1:3" ht="45">
      <c r="A41" s="12">
        <v>356</v>
      </c>
      <c r="B41" s="12" t="s">
        <v>232</v>
      </c>
      <c r="C41" s="258" t="s">
        <v>162</v>
      </c>
    </row>
    <row r="42" spans="1:3" ht="30">
      <c r="A42" s="12">
        <v>356</v>
      </c>
      <c r="B42" s="12" t="s">
        <v>233</v>
      </c>
      <c r="C42" s="258" t="s">
        <v>163</v>
      </c>
    </row>
    <row r="43" spans="1:3" ht="15.75">
      <c r="A43" s="12">
        <v>356</v>
      </c>
      <c r="B43" s="12" t="s">
        <v>234</v>
      </c>
      <c r="C43" s="258" t="s">
        <v>164</v>
      </c>
    </row>
    <row r="44" spans="1:3" ht="30">
      <c r="A44" s="12">
        <v>356</v>
      </c>
      <c r="B44" s="12" t="s">
        <v>235</v>
      </c>
      <c r="C44" s="258" t="s">
        <v>165</v>
      </c>
    </row>
    <row r="45" spans="1:3" ht="45">
      <c r="A45" s="12">
        <v>356</v>
      </c>
      <c r="B45" s="12" t="s">
        <v>236</v>
      </c>
      <c r="C45" s="258" t="s">
        <v>166</v>
      </c>
    </row>
    <row r="46" spans="1:3" ht="30">
      <c r="A46" s="12">
        <v>356</v>
      </c>
      <c r="B46" s="12" t="s">
        <v>235</v>
      </c>
      <c r="C46" s="258" t="s">
        <v>167</v>
      </c>
    </row>
    <row r="47" spans="1:3" ht="30">
      <c r="A47" s="12">
        <v>356</v>
      </c>
      <c r="B47" s="12" t="s">
        <v>237</v>
      </c>
      <c r="C47" s="258" t="s">
        <v>168</v>
      </c>
    </row>
    <row r="48" spans="1:3" ht="45">
      <c r="A48" s="12">
        <v>356</v>
      </c>
      <c r="B48" s="12" t="s">
        <v>238</v>
      </c>
      <c r="C48" s="258" t="s">
        <v>169</v>
      </c>
    </row>
    <row r="49" spans="1:3" ht="34.5" customHeight="1">
      <c r="A49" s="12">
        <v>356</v>
      </c>
      <c r="B49" s="12" t="s">
        <v>239</v>
      </c>
      <c r="C49" s="258" t="s">
        <v>170</v>
      </c>
    </row>
    <row r="50" spans="1:3" ht="45">
      <c r="A50" s="12">
        <v>356</v>
      </c>
      <c r="B50" s="12" t="s">
        <v>240</v>
      </c>
      <c r="C50" s="258" t="s">
        <v>171</v>
      </c>
    </row>
    <row r="51" spans="1:3" ht="30">
      <c r="A51" s="12">
        <v>356</v>
      </c>
      <c r="B51" s="12" t="s">
        <v>241</v>
      </c>
      <c r="C51" s="258" t="s">
        <v>172</v>
      </c>
    </row>
    <row r="52" spans="1:3" ht="30">
      <c r="A52" s="12">
        <v>356</v>
      </c>
      <c r="B52" s="12" t="s">
        <v>242</v>
      </c>
      <c r="C52" s="258" t="s">
        <v>173</v>
      </c>
    </row>
    <row r="53" spans="1:3" ht="63" customHeight="1">
      <c r="A53" s="12">
        <v>356</v>
      </c>
      <c r="B53" s="12" t="s">
        <v>243</v>
      </c>
      <c r="C53" s="258" t="s">
        <v>174</v>
      </c>
    </row>
    <row r="54" spans="1:3" ht="15.75">
      <c r="A54" s="12">
        <v>356</v>
      </c>
      <c r="B54" s="12" t="s">
        <v>244</v>
      </c>
      <c r="C54" s="258" t="s">
        <v>175</v>
      </c>
    </row>
    <row r="55" spans="1:3" ht="63" customHeight="1">
      <c r="A55" s="12">
        <v>356</v>
      </c>
      <c r="B55" s="12" t="s">
        <v>245</v>
      </c>
      <c r="C55" s="258" t="s">
        <v>176</v>
      </c>
    </row>
    <row r="56" spans="1:3" ht="46.5" customHeight="1">
      <c r="A56" s="12">
        <v>356</v>
      </c>
      <c r="B56" s="12" t="s">
        <v>246</v>
      </c>
      <c r="C56" s="258" t="s">
        <v>177</v>
      </c>
    </row>
    <row r="57" spans="1:3" ht="34.5" customHeight="1">
      <c r="A57" s="12">
        <v>356</v>
      </c>
      <c r="B57" s="12" t="s">
        <v>247</v>
      </c>
      <c r="C57" s="258" t="s">
        <v>178</v>
      </c>
    </row>
    <row r="58" spans="1:3" ht="33" customHeight="1">
      <c r="A58" s="12">
        <v>356</v>
      </c>
      <c r="B58" s="12" t="s">
        <v>248</v>
      </c>
      <c r="C58" s="258" t="s">
        <v>179</v>
      </c>
    </row>
    <row r="59" spans="1:3" ht="17.25" customHeight="1">
      <c r="A59" s="12">
        <v>356</v>
      </c>
      <c r="B59" s="12" t="s">
        <v>249</v>
      </c>
      <c r="C59" s="258" t="s">
        <v>180</v>
      </c>
    </row>
    <row r="60" spans="1:3" ht="79.5" customHeight="1">
      <c r="A60" s="12">
        <v>356</v>
      </c>
      <c r="B60" s="12" t="s">
        <v>250</v>
      </c>
      <c r="C60" s="258" t="s">
        <v>181</v>
      </c>
    </row>
    <row r="61" spans="1:3" ht="62.25" customHeight="1">
      <c r="A61" s="12">
        <v>356</v>
      </c>
      <c r="B61" s="12" t="s">
        <v>182</v>
      </c>
      <c r="C61" s="258" t="s">
        <v>183</v>
      </c>
    </row>
    <row r="62" spans="1:3" ht="64.5" customHeight="1">
      <c r="A62" s="12">
        <v>356</v>
      </c>
      <c r="B62" s="12" t="s">
        <v>184</v>
      </c>
      <c r="C62" s="258" t="s">
        <v>185</v>
      </c>
    </row>
    <row r="63" spans="1:3" ht="81" customHeight="1">
      <c r="A63" s="12">
        <v>356</v>
      </c>
      <c r="B63" s="12" t="s">
        <v>251</v>
      </c>
      <c r="C63" s="258" t="s">
        <v>186</v>
      </c>
    </row>
    <row r="64" spans="1:3" ht="30">
      <c r="A64" s="12">
        <v>356</v>
      </c>
      <c r="B64" s="12" t="s">
        <v>252</v>
      </c>
      <c r="C64" s="258" t="s">
        <v>187</v>
      </c>
    </row>
    <row r="65" spans="1:3" ht="33" customHeight="1">
      <c r="A65" s="12">
        <v>356</v>
      </c>
      <c r="B65" s="12" t="s">
        <v>253</v>
      </c>
      <c r="C65" s="258" t="s">
        <v>188</v>
      </c>
    </row>
    <row r="66" spans="1:3" ht="49.5" customHeight="1">
      <c r="A66" s="12">
        <v>356</v>
      </c>
      <c r="B66" s="12" t="s">
        <v>254</v>
      </c>
      <c r="C66" s="258" t="s">
        <v>189</v>
      </c>
    </row>
    <row r="67" spans="1:3" ht="23.25" customHeight="1">
      <c r="A67" s="280">
        <v>356</v>
      </c>
      <c r="B67" s="280" t="s">
        <v>255</v>
      </c>
      <c r="C67" s="281" t="s">
        <v>190</v>
      </c>
    </row>
    <row r="68" spans="1:3" ht="11.25" customHeight="1">
      <c r="A68" s="280"/>
      <c r="B68" s="280"/>
      <c r="C68" s="281"/>
    </row>
    <row r="69" spans="1:3">
      <c r="A69" s="280">
        <v>356</v>
      </c>
      <c r="B69" s="280" t="s">
        <v>256</v>
      </c>
      <c r="C69" s="281" t="s">
        <v>191</v>
      </c>
    </row>
    <row r="70" spans="1:3" ht="18" customHeight="1">
      <c r="A70" s="280"/>
      <c r="B70" s="280"/>
      <c r="C70" s="281"/>
    </row>
    <row r="71" spans="1:3" ht="15.75">
      <c r="A71" s="15">
        <v>377</v>
      </c>
      <c r="B71" s="278" t="s">
        <v>197</v>
      </c>
      <c r="C71" s="278"/>
    </row>
    <row r="72" spans="1:3" ht="33" customHeight="1">
      <c r="A72" s="12">
        <v>377</v>
      </c>
      <c r="B72" s="12" t="s">
        <v>257</v>
      </c>
      <c r="C72" s="258" t="s">
        <v>192</v>
      </c>
    </row>
    <row r="73" spans="1:3" ht="79.5" customHeight="1">
      <c r="A73" s="12">
        <v>377</v>
      </c>
      <c r="B73" s="12" t="s">
        <v>258</v>
      </c>
      <c r="C73" s="258" t="s">
        <v>193</v>
      </c>
    </row>
    <row r="74" spans="1:3" ht="60" customHeight="1">
      <c r="A74" s="12">
        <v>377</v>
      </c>
      <c r="B74" s="12" t="s">
        <v>259</v>
      </c>
      <c r="C74" s="258" t="s">
        <v>194</v>
      </c>
    </row>
    <row r="75" spans="1:3" ht="30">
      <c r="A75" s="12">
        <v>377</v>
      </c>
      <c r="B75" s="12" t="s">
        <v>260</v>
      </c>
      <c r="C75" s="258" t="s">
        <v>195</v>
      </c>
    </row>
    <row r="76" spans="1:3" ht="45">
      <c r="A76" s="12">
        <v>377</v>
      </c>
      <c r="B76" s="145" t="s">
        <v>813</v>
      </c>
      <c r="C76" s="258" t="s">
        <v>196</v>
      </c>
    </row>
    <row r="77" spans="1:3" ht="45">
      <c r="A77" s="12">
        <v>377</v>
      </c>
      <c r="B77" s="12" t="s">
        <v>261</v>
      </c>
      <c r="C77" s="258" t="s">
        <v>198</v>
      </c>
    </row>
    <row r="78" spans="1:3" ht="30">
      <c r="A78" s="12">
        <v>377</v>
      </c>
      <c r="B78" s="12" t="s">
        <v>201</v>
      </c>
      <c r="C78" s="258" t="s">
        <v>131</v>
      </c>
    </row>
    <row r="79" spans="1:3" ht="15.75">
      <c r="A79" s="12">
        <v>377</v>
      </c>
      <c r="B79" s="253" t="s">
        <v>815</v>
      </c>
      <c r="C79" s="258" t="s">
        <v>199</v>
      </c>
    </row>
    <row r="80" spans="1:3" ht="30">
      <c r="A80" s="12">
        <v>377</v>
      </c>
      <c r="B80" s="12" t="s">
        <v>262</v>
      </c>
      <c r="C80" s="258" t="s">
        <v>200</v>
      </c>
    </row>
  </sheetData>
  <mergeCells count="13">
    <mergeCell ref="B71:C71"/>
    <mergeCell ref="A67:A68"/>
    <mergeCell ref="B67:B68"/>
    <mergeCell ref="C67:C68"/>
    <mergeCell ref="A69:A70"/>
    <mergeCell ref="B69:B70"/>
    <mergeCell ref="C69:C70"/>
    <mergeCell ref="B9:C9"/>
    <mergeCell ref="A1:C1"/>
    <mergeCell ref="A2:C2"/>
    <mergeCell ref="A3:C3"/>
    <mergeCell ref="A4:C4"/>
    <mergeCell ref="A6:C6"/>
  </mergeCells>
  <pageMargins left="0.25" right="0.2" top="0.43" bottom="0.2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D31"/>
  <sheetViews>
    <sheetView workbookViewId="0">
      <selection activeCell="A3" sqref="A3:C3"/>
    </sheetView>
  </sheetViews>
  <sheetFormatPr defaultRowHeight="12.75"/>
  <cols>
    <col min="1" max="1" width="13.85546875" style="50" customWidth="1"/>
    <col min="2" max="2" width="66.140625" style="50" customWidth="1"/>
    <col min="3" max="3" width="0.140625" style="50" customWidth="1"/>
    <col min="4" max="16384" width="9.140625" style="50"/>
  </cols>
  <sheetData>
    <row r="1" spans="1:4" s="117" customFormat="1" ht="15.75" customHeight="1">
      <c r="A1" s="266" t="s">
        <v>263</v>
      </c>
      <c r="B1" s="266"/>
      <c r="C1" s="266"/>
    </row>
    <row r="2" spans="1:4" s="117" customFormat="1" ht="15.75">
      <c r="A2" s="267" t="s">
        <v>837</v>
      </c>
      <c r="B2" s="268"/>
      <c r="C2" s="268"/>
    </row>
    <row r="3" spans="1:4" s="117" customFormat="1" ht="15.75">
      <c r="A3" s="267" t="s">
        <v>1</v>
      </c>
      <c r="B3" s="268"/>
      <c r="C3" s="268"/>
    </row>
    <row r="4" spans="1:4" s="117" customFormat="1" ht="15.75">
      <c r="A4" s="267" t="s">
        <v>817</v>
      </c>
      <c r="B4" s="268"/>
      <c r="C4" s="268"/>
    </row>
    <row r="5" spans="1:4" ht="5.25" customHeight="1">
      <c r="B5" s="51"/>
    </row>
    <row r="6" spans="1:4" ht="40.5" customHeight="1">
      <c r="A6" s="284" t="s">
        <v>264</v>
      </c>
      <c r="B6" s="284"/>
      <c r="D6" s="56"/>
    </row>
    <row r="7" spans="1:4" ht="16.5" thickBot="1">
      <c r="A7" s="52"/>
      <c r="B7" s="52"/>
    </row>
    <row r="8" spans="1:4" ht="31.5">
      <c r="A8" s="57" t="s">
        <v>128</v>
      </c>
      <c r="B8" s="58" t="s">
        <v>265</v>
      </c>
    </row>
    <row r="9" spans="1:4" ht="15">
      <c r="A9" s="285" t="s">
        <v>266</v>
      </c>
      <c r="B9" s="286"/>
    </row>
    <row r="10" spans="1:4" ht="31.5">
      <c r="A10" s="59" t="s">
        <v>267</v>
      </c>
      <c r="B10" s="60" t="s">
        <v>301</v>
      </c>
    </row>
    <row r="11" spans="1:4" ht="13.5">
      <c r="A11" s="282" t="s">
        <v>268</v>
      </c>
      <c r="B11" s="283"/>
    </row>
    <row r="12" spans="1:4" ht="31.5">
      <c r="A12" s="59" t="s">
        <v>269</v>
      </c>
      <c r="B12" s="60" t="s">
        <v>302</v>
      </c>
    </row>
    <row r="13" spans="1:4" ht="31.5">
      <c r="A13" s="59" t="s">
        <v>299</v>
      </c>
      <c r="B13" s="60" t="s">
        <v>822</v>
      </c>
    </row>
    <row r="14" spans="1:4" s="38" customFormat="1" ht="47.25">
      <c r="A14" s="59" t="s">
        <v>270</v>
      </c>
      <c r="B14" s="60" t="s">
        <v>303</v>
      </c>
    </row>
    <row r="15" spans="1:4" s="38" customFormat="1" ht="15.75">
      <c r="A15" s="59" t="s">
        <v>271</v>
      </c>
      <c r="B15" s="60" t="s">
        <v>272</v>
      </c>
    </row>
    <row r="16" spans="1:4" s="38" customFormat="1" ht="47.25">
      <c r="A16" s="59" t="s">
        <v>273</v>
      </c>
      <c r="B16" s="60" t="s">
        <v>274</v>
      </c>
    </row>
    <row r="17" spans="1:2" s="38" customFormat="1" ht="31.5">
      <c r="A17" s="59" t="s">
        <v>275</v>
      </c>
      <c r="B17" s="60" t="s">
        <v>276</v>
      </c>
    </row>
    <row r="18" spans="1:2" s="38" customFormat="1" ht="31.5">
      <c r="A18" s="59" t="s">
        <v>277</v>
      </c>
      <c r="B18" s="60" t="s">
        <v>278</v>
      </c>
    </row>
    <row r="19" spans="1:2" s="38" customFormat="1" ht="34.5" customHeight="1">
      <c r="A19" s="59" t="s">
        <v>273</v>
      </c>
      <c r="B19" s="60" t="s">
        <v>821</v>
      </c>
    </row>
    <row r="20" spans="1:2" s="38" customFormat="1" ht="31.5">
      <c r="A20" s="59" t="s">
        <v>279</v>
      </c>
      <c r="B20" s="60" t="s">
        <v>280</v>
      </c>
    </row>
    <row r="21" spans="1:2" s="38" customFormat="1" ht="31.5">
      <c r="A21" s="59" t="s">
        <v>281</v>
      </c>
      <c r="B21" s="60" t="s">
        <v>282</v>
      </c>
    </row>
    <row r="22" spans="1:2" ht="31.5">
      <c r="A22" s="59" t="s">
        <v>283</v>
      </c>
      <c r="B22" s="60" t="s">
        <v>284</v>
      </c>
    </row>
    <row r="23" spans="1:2" s="38" customFormat="1" ht="31.5">
      <c r="A23" s="59" t="s">
        <v>285</v>
      </c>
      <c r="B23" s="60" t="s">
        <v>286</v>
      </c>
    </row>
    <row r="24" spans="1:2" ht="31.5">
      <c r="A24" s="59" t="s">
        <v>287</v>
      </c>
      <c r="B24" s="60" t="s">
        <v>288</v>
      </c>
    </row>
    <row r="25" spans="1:2" ht="47.25">
      <c r="A25" s="59" t="s">
        <v>289</v>
      </c>
      <c r="B25" s="60" t="s">
        <v>290</v>
      </c>
    </row>
    <row r="26" spans="1:2" ht="31.5">
      <c r="A26" s="59" t="s">
        <v>291</v>
      </c>
      <c r="B26" s="60" t="s">
        <v>292</v>
      </c>
    </row>
    <row r="27" spans="1:2" ht="31.5">
      <c r="A27" s="59" t="s">
        <v>609</v>
      </c>
      <c r="B27" s="254" t="s">
        <v>814</v>
      </c>
    </row>
    <row r="28" spans="1:2" ht="31.5">
      <c r="A28" s="59" t="s">
        <v>294</v>
      </c>
      <c r="B28" s="60" t="s">
        <v>304</v>
      </c>
    </row>
    <row r="29" spans="1:2" ht="31.5">
      <c r="A29" s="59" t="s">
        <v>295</v>
      </c>
      <c r="B29" s="60" t="s">
        <v>296</v>
      </c>
    </row>
    <row r="30" spans="1:2" ht="15.75">
      <c r="A30" s="59" t="s">
        <v>297</v>
      </c>
      <c r="B30" s="60" t="s">
        <v>298</v>
      </c>
    </row>
    <row r="31" spans="1:2" ht="31.5">
      <c r="A31" s="59" t="s">
        <v>299</v>
      </c>
      <c r="B31" s="60" t="s">
        <v>300</v>
      </c>
    </row>
  </sheetData>
  <mergeCells count="7">
    <mergeCell ref="A11:B11"/>
    <mergeCell ref="A6:B6"/>
    <mergeCell ref="A9:B9"/>
    <mergeCell ref="A1:C1"/>
    <mergeCell ref="A2:C2"/>
    <mergeCell ref="A3:C3"/>
    <mergeCell ref="A4:C4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C13"/>
  <sheetViews>
    <sheetView workbookViewId="0">
      <selection activeCell="A3" sqref="A3:C3"/>
    </sheetView>
  </sheetViews>
  <sheetFormatPr defaultColWidth="8.140625" defaultRowHeight="15"/>
  <cols>
    <col min="1" max="1" width="10.140625" customWidth="1"/>
    <col min="2" max="2" width="29.42578125" customWidth="1"/>
    <col min="3" max="3" width="45.42578125" customWidth="1"/>
  </cols>
  <sheetData>
    <row r="1" spans="1:3" s="252" customFormat="1" ht="15.75">
      <c r="A1" s="266" t="s">
        <v>820</v>
      </c>
      <c r="B1" s="266"/>
      <c r="C1" s="266"/>
    </row>
    <row r="2" spans="1:3" s="252" customFormat="1" ht="15.75">
      <c r="A2" s="267" t="s">
        <v>837</v>
      </c>
      <c r="B2" s="268"/>
      <c r="C2" s="268"/>
    </row>
    <row r="3" spans="1:3" s="252" customFormat="1" ht="15.75">
      <c r="A3" s="267" t="s">
        <v>1</v>
      </c>
      <c r="B3" s="268"/>
      <c r="C3" s="268"/>
    </row>
    <row r="4" spans="1:3" s="252" customFormat="1" ht="15.75">
      <c r="A4" s="267" t="s">
        <v>817</v>
      </c>
      <c r="B4" s="268"/>
      <c r="C4" s="268"/>
    </row>
    <row r="5" spans="1:3" ht="15.75">
      <c r="A5" s="50"/>
      <c r="B5" s="50"/>
      <c r="C5" s="51"/>
    </row>
    <row r="6" spans="1:3" ht="15.75">
      <c r="A6" s="284" t="s">
        <v>305</v>
      </c>
      <c r="B6" s="284"/>
      <c r="C6" s="284"/>
    </row>
    <row r="7" spans="1:3" ht="16.5" thickBot="1">
      <c r="A7" s="52"/>
      <c r="B7" s="52"/>
      <c r="C7" s="52"/>
    </row>
    <row r="8" spans="1:3" ht="48" thickBot="1">
      <c r="A8" s="61" t="s">
        <v>128</v>
      </c>
      <c r="B8" s="62" t="s">
        <v>129</v>
      </c>
      <c r="C8" s="63" t="s">
        <v>130</v>
      </c>
    </row>
    <row r="9" spans="1:3" ht="16.5" thickBot="1">
      <c r="A9" s="64">
        <v>356</v>
      </c>
      <c r="B9" s="287" t="s">
        <v>775</v>
      </c>
      <c r="C9" s="288"/>
    </row>
    <row r="10" spans="1:3" ht="48" thickBot="1">
      <c r="A10" s="65"/>
      <c r="B10" s="66" t="s">
        <v>306</v>
      </c>
      <c r="C10" s="67" t="s">
        <v>307</v>
      </c>
    </row>
    <row r="11" spans="1:3" ht="48" thickBot="1">
      <c r="A11" s="65"/>
      <c r="B11" s="66" t="s">
        <v>308</v>
      </c>
      <c r="C11" s="67" t="s">
        <v>309</v>
      </c>
    </row>
    <row r="12" spans="1:3" ht="37.5" customHeight="1" thickBot="1">
      <c r="A12" s="65">
        <v>377</v>
      </c>
      <c r="B12" s="287" t="s">
        <v>823</v>
      </c>
      <c r="C12" s="288"/>
    </row>
    <row r="13" spans="1:3" ht="63.75" thickBot="1">
      <c r="A13" s="65"/>
      <c r="B13" s="66" t="s">
        <v>310</v>
      </c>
      <c r="C13" s="67" t="s">
        <v>311</v>
      </c>
    </row>
  </sheetData>
  <mergeCells count="7">
    <mergeCell ref="B12:C12"/>
    <mergeCell ref="A1:C1"/>
    <mergeCell ref="A2:C2"/>
    <mergeCell ref="A3:C3"/>
    <mergeCell ref="A4:C4"/>
    <mergeCell ref="A6:C6"/>
    <mergeCell ref="B9:C9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V841"/>
  <sheetViews>
    <sheetView topLeftCell="A346" workbookViewId="0">
      <selection activeCell="B1" sqref="B1:S354"/>
    </sheetView>
  </sheetViews>
  <sheetFormatPr defaultRowHeight="15.75"/>
  <cols>
    <col min="1" max="1" width="3.28515625" style="5" customWidth="1"/>
    <col min="2" max="2" width="45.42578125" style="75" customWidth="1"/>
    <col min="3" max="3" width="7.85546875" style="5" customWidth="1"/>
    <col min="4" max="4" width="5.28515625" style="5" customWidth="1"/>
    <col min="5" max="5" width="5.42578125" style="5" customWidth="1"/>
    <col min="6" max="6" width="11.5703125" style="5" customWidth="1"/>
    <col min="7" max="7" width="6" style="5" customWidth="1"/>
    <col min="8" max="8" width="15.5703125" style="5" customWidth="1"/>
    <col min="9" max="13" width="0" style="5" hidden="1" customWidth="1"/>
    <col min="14" max="15" width="0" style="147" hidden="1" customWidth="1"/>
    <col min="16" max="21" width="0" style="5" hidden="1" customWidth="1"/>
    <col min="22" max="22" width="9.140625" style="5" hidden="1" customWidth="1"/>
    <col min="23" max="16384" width="9.140625" style="5"/>
  </cols>
  <sheetData>
    <row r="1" spans="2:22" ht="17.25" customHeight="1">
      <c r="B1" s="267" t="s">
        <v>764</v>
      </c>
      <c r="C1" s="267"/>
      <c r="D1" s="267"/>
      <c r="E1" s="267"/>
      <c r="F1" s="267"/>
      <c r="G1" s="267"/>
      <c r="H1" s="267"/>
      <c r="I1" s="289"/>
      <c r="J1" s="289"/>
      <c r="K1" s="289"/>
      <c r="L1" s="289"/>
      <c r="M1" s="289"/>
      <c r="N1" s="289"/>
      <c r="O1" s="289"/>
      <c r="P1" s="289"/>
      <c r="Q1" s="289"/>
      <c r="R1" s="289"/>
      <c r="S1" s="289"/>
    </row>
    <row r="2" spans="2:22" ht="12.75" customHeight="1">
      <c r="B2" s="267" t="s">
        <v>837</v>
      </c>
      <c r="C2" s="267"/>
      <c r="D2" s="267"/>
      <c r="E2" s="267"/>
      <c r="F2" s="267"/>
      <c r="G2" s="267"/>
      <c r="H2" s="267"/>
      <c r="I2" s="289"/>
      <c r="J2" s="289"/>
      <c r="K2" s="289"/>
      <c r="L2" s="289"/>
      <c r="M2" s="289"/>
      <c r="N2" s="289"/>
      <c r="O2" s="289"/>
      <c r="P2" s="289"/>
      <c r="Q2" s="289"/>
      <c r="R2" s="289"/>
      <c r="S2" s="289"/>
    </row>
    <row r="3" spans="2:22" ht="15" customHeight="1">
      <c r="B3" s="267" t="s">
        <v>611</v>
      </c>
      <c r="C3" s="267"/>
      <c r="D3" s="267"/>
      <c r="E3" s="267"/>
      <c r="F3" s="267"/>
      <c r="G3" s="267"/>
      <c r="H3" s="267"/>
      <c r="I3" s="289"/>
      <c r="J3" s="289"/>
      <c r="K3" s="289"/>
      <c r="L3" s="289"/>
      <c r="M3" s="289"/>
      <c r="N3" s="289"/>
      <c r="O3" s="289"/>
      <c r="P3" s="289"/>
      <c r="Q3" s="289"/>
      <c r="R3" s="289"/>
      <c r="S3" s="289"/>
    </row>
    <row r="4" spans="2:22" ht="13.5" customHeight="1">
      <c r="B4" s="267" t="s">
        <v>824</v>
      </c>
      <c r="C4" s="267"/>
      <c r="D4" s="267"/>
      <c r="E4" s="267"/>
      <c r="F4" s="267"/>
      <c r="G4" s="267"/>
      <c r="H4" s="267"/>
      <c r="I4" s="289"/>
      <c r="J4" s="289"/>
      <c r="K4" s="289"/>
      <c r="L4" s="289"/>
      <c r="M4" s="289"/>
      <c r="N4" s="289"/>
      <c r="O4" s="289"/>
      <c r="P4" s="289"/>
      <c r="Q4" s="289"/>
      <c r="R4" s="289"/>
      <c r="S4" s="289"/>
    </row>
    <row r="5" spans="2:22" ht="8.25" customHeight="1"/>
    <row r="6" spans="2:22" ht="18.75">
      <c r="B6" s="264" t="s">
        <v>825</v>
      </c>
      <c r="C6" s="264"/>
      <c r="D6" s="264"/>
      <c r="E6" s="264"/>
      <c r="F6" s="264"/>
      <c r="G6" s="264"/>
      <c r="H6" s="264"/>
      <c r="I6" s="290"/>
      <c r="J6" s="290"/>
      <c r="K6" s="290"/>
      <c r="L6" s="290"/>
      <c r="M6" s="290"/>
      <c r="N6" s="290"/>
      <c r="O6" s="290"/>
      <c r="P6" s="290"/>
      <c r="Q6" s="290"/>
      <c r="R6" s="290"/>
      <c r="S6" s="290"/>
    </row>
    <row r="7" spans="2:22" ht="15.75" customHeight="1">
      <c r="B7" s="264" t="s">
        <v>826</v>
      </c>
      <c r="C7" s="264"/>
      <c r="D7" s="264"/>
      <c r="E7" s="264"/>
      <c r="F7" s="264"/>
      <c r="G7" s="264"/>
      <c r="H7" s="264"/>
      <c r="I7" s="291"/>
      <c r="J7" s="291"/>
      <c r="K7" s="291"/>
      <c r="L7" s="291"/>
      <c r="M7" s="291"/>
      <c r="N7" s="291"/>
      <c r="O7" s="291"/>
      <c r="P7" s="291"/>
      <c r="Q7" s="291"/>
      <c r="R7" s="291"/>
      <c r="S7" s="291"/>
    </row>
    <row r="8" spans="2:22" ht="3.75" customHeight="1">
      <c r="B8" s="264"/>
      <c r="C8" s="264"/>
      <c r="D8" s="264"/>
      <c r="E8" s="264"/>
      <c r="F8" s="264"/>
      <c r="G8" s="264"/>
      <c r="H8" s="264"/>
      <c r="I8" s="221"/>
      <c r="J8" s="221"/>
      <c r="K8" s="221"/>
      <c r="L8" s="221"/>
      <c r="M8" s="221"/>
      <c r="N8" s="221"/>
      <c r="O8" s="221"/>
      <c r="P8" s="221"/>
      <c r="Q8" s="221"/>
      <c r="R8" s="221"/>
      <c r="S8" s="221"/>
    </row>
    <row r="9" spans="2:22" ht="16.5" customHeight="1" thickBot="1">
      <c r="B9" s="220"/>
      <c r="C9" s="220"/>
      <c r="D9" s="220"/>
      <c r="E9" s="220"/>
      <c r="F9" s="220"/>
      <c r="G9" s="220"/>
      <c r="H9" s="118" t="s">
        <v>3</v>
      </c>
      <c r="I9" s="221"/>
      <c r="J9" s="221"/>
      <c r="K9" s="221"/>
      <c r="L9" s="221"/>
      <c r="M9" s="221"/>
      <c r="N9" s="221"/>
      <c r="O9" s="221"/>
      <c r="P9" s="221"/>
      <c r="Q9" s="221"/>
      <c r="R9" s="221"/>
      <c r="S9" s="221"/>
    </row>
    <row r="10" spans="2:22" s="170" customFormat="1">
      <c r="B10" s="298" t="s">
        <v>115</v>
      </c>
      <c r="C10" s="300" t="s">
        <v>313</v>
      </c>
      <c r="D10" s="300" t="s">
        <v>314</v>
      </c>
      <c r="E10" s="300" t="s">
        <v>315</v>
      </c>
      <c r="F10" s="300" t="s">
        <v>316</v>
      </c>
      <c r="G10" s="300" t="s">
        <v>317</v>
      </c>
      <c r="H10" s="292" t="s">
        <v>5</v>
      </c>
      <c r="N10" s="168"/>
      <c r="O10" s="171"/>
    </row>
    <row r="11" spans="2:22" s="170" customFormat="1" ht="12.75" customHeight="1" thickBot="1">
      <c r="B11" s="299"/>
      <c r="C11" s="301"/>
      <c r="D11" s="301"/>
      <c r="E11" s="301"/>
      <c r="F11" s="301"/>
      <c r="G11" s="301"/>
      <c r="H11" s="293"/>
      <c r="L11" s="172"/>
      <c r="M11" s="172"/>
      <c r="N11" s="173"/>
      <c r="O11" s="174"/>
      <c r="P11" s="175"/>
      <c r="Q11" s="174"/>
      <c r="R11" s="175"/>
      <c r="S11" s="174"/>
      <c r="V11" s="174"/>
    </row>
    <row r="12" spans="2:22" s="170" customFormat="1">
      <c r="B12" s="212">
        <v>1</v>
      </c>
      <c r="C12" s="213">
        <v>2</v>
      </c>
      <c r="D12" s="214">
        <v>3</v>
      </c>
      <c r="E12" s="214">
        <v>4</v>
      </c>
      <c r="F12" s="214">
        <v>5</v>
      </c>
      <c r="G12" s="214">
        <v>6</v>
      </c>
      <c r="H12" s="214">
        <v>7</v>
      </c>
      <c r="M12" s="176"/>
      <c r="N12" s="168"/>
      <c r="O12" s="168"/>
      <c r="Q12" s="177"/>
      <c r="R12" s="177"/>
      <c r="S12" s="177"/>
    </row>
    <row r="13" spans="2:22" s="170" customFormat="1">
      <c r="B13" s="105" t="s">
        <v>319</v>
      </c>
      <c r="C13" s="148" t="s">
        <v>269</v>
      </c>
      <c r="D13" s="149"/>
      <c r="E13" s="149"/>
      <c r="F13" s="149"/>
      <c r="G13" s="149"/>
      <c r="H13" s="150">
        <f>H14+H48+H58+H65+H68+H71+H39+H42+H45</f>
        <v>146195.9</v>
      </c>
      <c r="M13" s="179"/>
      <c r="N13" s="168"/>
      <c r="O13" s="179"/>
      <c r="Q13" s="179"/>
      <c r="S13" s="179"/>
      <c r="V13" s="179"/>
    </row>
    <row r="14" spans="2:22" s="170" customFormat="1">
      <c r="B14" s="259" t="s">
        <v>320</v>
      </c>
      <c r="C14" s="151"/>
      <c r="D14" s="96" t="s">
        <v>321</v>
      </c>
      <c r="E14" s="96" t="s">
        <v>322</v>
      </c>
      <c r="F14" s="96"/>
      <c r="G14" s="96"/>
      <c r="H14" s="152">
        <f>H15+H26+H23</f>
        <v>123150.3</v>
      </c>
      <c r="J14" s="183"/>
      <c r="M14" s="182"/>
      <c r="N14" s="168"/>
      <c r="O14" s="160"/>
      <c r="Q14" s="157"/>
      <c r="S14" s="157"/>
      <c r="V14" s="182"/>
    </row>
    <row r="15" spans="2:22" s="170" customFormat="1" ht="60" customHeight="1">
      <c r="B15" s="29" t="s">
        <v>827</v>
      </c>
      <c r="C15" s="151"/>
      <c r="D15" s="96" t="s">
        <v>321</v>
      </c>
      <c r="E15" s="96" t="s">
        <v>335</v>
      </c>
      <c r="F15" s="96"/>
      <c r="G15" s="96"/>
      <c r="H15" s="153">
        <f>H16</f>
        <v>39358.699999999997</v>
      </c>
      <c r="M15" s="184"/>
      <c r="N15" s="168"/>
      <c r="O15" s="185"/>
      <c r="Q15" s="184"/>
      <c r="S15" s="184"/>
      <c r="V15" s="184"/>
    </row>
    <row r="16" spans="2:22" s="170" customFormat="1" ht="61.5" customHeight="1">
      <c r="B16" s="29" t="s">
        <v>828</v>
      </c>
      <c r="C16" s="151"/>
      <c r="D16" s="96" t="s">
        <v>321</v>
      </c>
      <c r="E16" s="96" t="s">
        <v>335</v>
      </c>
      <c r="F16" s="96" t="s">
        <v>331</v>
      </c>
      <c r="G16" s="96" t="s">
        <v>325</v>
      </c>
      <c r="H16" s="97">
        <f>H17+H21</f>
        <v>39358.699999999997</v>
      </c>
      <c r="M16" s="177"/>
      <c r="N16" s="168"/>
      <c r="O16" s="173"/>
      <c r="Q16" s="177"/>
      <c r="S16" s="177"/>
      <c r="V16" s="177"/>
    </row>
    <row r="17" spans="2:22" s="170" customFormat="1">
      <c r="B17" s="29" t="s">
        <v>332</v>
      </c>
      <c r="C17" s="151"/>
      <c r="D17" s="96" t="s">
        <v>321</v>
      </c>
      <c r="E17" s="96" t="s">
        <v>335</v>
      </c>
      <c r="F17" s="96" t="s">
        <v>333</v>
      </c>
      <c r="G17" s="96" t="s">
        <v>325</v>
      </c>
      <c r="H17" s="97">
        <f>H18+H19+H20</f>
        <v>37634.199999999997</v>
      </c>
      <c r="M17" s="177"/>
      <c r="N17" s="168"/>
      <c r="O17" s="173"/>
      <c r="Q17" s="177"/>
      <c r="S17" s="177"/>
      <c r="V17" s="177"/>
    </row>
    <row r="18" spans="2:22" s="170" customFormat="1" ht="31.5" customHeight="1">
      <c r="B18" s="29" t="s">
        <v>326</v>
      </c>
      <c r="C18" s="151"/>
      <c r="D18" s="96" t="s">
        <v>321</v>
      </c>
      <c r="E18" s="96" t="s">
        <v>335</v>
      </c>
      <c r="F18" s="96" t="s">
        <v>333</v>
      </c>
      <c r="G18" s="96" t="s">
        <v>327</v>
      </c>
      <c r="H18" s="97">
        <f>32231.7+1500+3000</f>
        <v>36731.699999999997</v>
      </c>
      <c r="M18" s="157"/>
      <c r="N18" s="168"/>
      <c r="O18" s="160"/>
      <c r="Q18" s="157"/>
      <c r="S18" s="157"/>
      <c r="V18" s="157"/>
    </row>
    <row r="19" spans="2:22" s="170" customFormat="1" ht="31.5">
      <c r="B19" s="29" t="s">
        <v>336</v>
      </c>
      <c r="C19" s="151"/>
      <c r="D19" s="96" t="s">
        <v>321</v>
      </c>
      <c r="E19" s="96" t="s">
        <v>335</v>
      </c>
      <c r="F19" s="96" t="s">
        <v>337</v>
      </c>
      <c r="G19" s="96" t="s">
        <v>327</v>
      </c>
      <c r="H19" s="97">
        <v>346.6</v>
      </c>
      <c r="M19" s="157"/>
      <c r="N19" s="168"/>
      <c r="O19" s="160"/>
      <c r="Q19" s="157"/>
      <c r="S19" s="157"/>
      <c r="V19" s="157"/>
    </row>
    <row r="20" spans="2:22" s="170" customFormat="1" ht="31.5">
      <c r="B20" s="29" t="s">
        <v>338</v>
      </c>
      <c r="C20" s="151"/>
      <c r="D20" s="96" t="s">
        <v>321</v>
      </c>
      <c r="E20" s="96" t="s">
        <v>335</v>
      </c>
      <c r="F20" s="96" t="s">
        <v>339</v>
      </c>
      <c r="G20" s="96" t="s">
        <v>327</v>
      </c>
      <c r="H20" s="97">
        <v>555.9</v>
      </c>
      <c r="M20" s="157"/>
      <c r="N20" s="168"/>
      <c r="O20" s="160"/>
      <c r="Q20" s="157"/>
      <c r="S20" s="157"/>
      <c r="V20" s="157"/>
    </row>
    <row r="21" spans="2:22" s="170" customFormat="1" ht="47.25">
      <c r="B21" s="29" t="s">
        <v>719</v>
      </c>
      <c r="C21" s="151"/>
      <c r="D21" s="96" t="s">
        <v>321</v>
      </c>
      <c r="E21" s="96" t="s">
        <v>335</v>
      </c>
      <c r="F21" s="96" t="s">
        <v>720</v>
      </c>
      <c r="G21" s="96" t="s">
        <v>325</v>
      </c>
      <c r="H21" s="97">
        <f>H22</f>
        <v>1724.5</v>
      </c>
      <c r="M21" s="177"/>
      <c r="N21" s="168"/>
      <c r="O21" s="160"/>
      <c r="Q21" s="159"/>
      <c r="S21" s="159"/>
      <c r="V21" s="159"/>
    </row>
    <row r="22" spans="2:22" s="170" customFormat="1" ht="31.5">
      <c r="B22" s="29" t="s">
        <v>326</v>
      </c>
      <c r="C22" s="151"/>
      <c r="D22" s="96" t="s">
        <v>321</v>
      </c>
      <c r="E22" s="96" t="s">
        <v>335</v>
      </c>
      <c r="F22" s="96" t="s">
        <v>720</v>
      </c>
      <c r="G22" s="96" t="s">
        <v>327</v>
      </c>
      <c r="H22" s="97">
        <v>1724.5</v>
      </c>
      <c r="M22" s="157"/>
      <c r="N22" s="168"/>
      <c r="O22" s="160"/>
      <c r="Q22" s="157"/>
      <c r="S22" s="157"/>
      <c r="V22" s="157"/>
    </row>
    <row r="23" spans="2:22" s="170" customFormat="1">
      <c r="B23" s="45" t="s">
        <v>340</v>
      </c>
      <c r="C23" s="95"/>
      <c r="D23" s="96" t="s">
        <v>321</v>
      </c>
      <c r="E23" s="96" t="s">
        <v>341</v>
      </c>
      <c r="F23" s="96"/>
      <c r="G23" s="96"/>
      <c r="H23" s="97">
        <f t="shared" ref="H23:H24" si="0">H24</f>
        <v>1700</v>
      </c>
      <c r="M23" s="177"/>
      <c r="N23" s="168"/>
      <c r="O23" s="160"/>
    </row>
    <row r="24" spans="2:22" s="170" customFormat="1">
      <c r="B24" s="45" t="s">
        <v>342</v>
      </c>
      <c r="C24" s="95"/>
      <c r="D24" s="96" t="s">
        <v>321</v>
      </c>
      <c r="E24" s="96" t="s">
        <v>341</v>
      </c>
      <c r="F24" s="96" t="s">
        <v>343</v>
      </c>
      <c r="G24" s="96" t="s">
        <v>325</v>
      </c>
      <c r="H24" s="97">
        <f t="shared" si="0"/>
        <v>1700</v>
      </c>
      <c r="M24" s="157"/>
      <c r="N24" s="168"/>
      <c r="O24" s="160"/>
      <c r="Q24" s="157"/>
      <c r="S24" s="157"/>
      <c r="V24" s="157"/>
    </row>
    <row r="25" spans="2:22" s="170" customFormat="1">
      <c r="B25" s="45" t="s">
        <v>344</v>
      </c>
      <c r="C25" s="95"/>
      <c r="D25" s="96" t="s">
        <v>321</v>
      </c>
      <c r="E25" s="96" t="s">
        <v>341</v>
      </c>
      <c r="F25" s="96" t="s">
        <v>343</v>
      </c>
      <c r="G25" s="96" t="s">
        <v>345</v>
      </c>
      <c r="H25" s="97">
        <v>1700</v>
      </c>
      <c r="M25" s="177"/>
      <c r="N25" s="168"/>
      <c r="O25" s="160"/>
    </row>
    <row r="26" spans="2:22" s="170" customFormat="1">
      <c r="B26" s="29" t="s">
        <v>346</v>
      </c>
      <c r="C26" s="151"/>
      <c r="D26" s="96" t="s">
        <v>321</v>
      </c>
      <c r="E26" s="96" t="s">
        <v>347</v>
      </c>
      <c r="F26" s="96"/>
      <c r="G26" s="96"/>
      <c r="H26" s="97">
        <f>H27+H32+H34+H37+H30</f>
        <v>82091.600000000006</v>
      </c>
      <c r="M26" s="159"/>
      <c r="N26" s="168"/>
      <c r="O26" s="160"/>
      <c r="Q26" s="159"/>
      <c r="S26" s="159"/>
      <c r="V26" s="159"/>
    </row>
    <row r="27" spans="2:22" s="170" customFormat="1" ht="31.5">
      <c r="B27" s="29" t="s">
        <v>348</v>
      </c>
      <c r="C27" s="151"/>
      <c r="D27" s="96" t="s">
        <v>321</v>
      </c>
      <c r="E27" s="96" t="s">
        <v>347</v>
      </c>
      <c r="F27" s="96" t="s">
        <v>349</v>
      </c>
      <c r="G27" s="96" t="s">
        <v>325</v>
      </c>
      <c r="H27" s="97">
        <f t="shared" ref="H27:H28" si="1">H28</f>
        <v>674.2</v>
      </c>
      <c r="M27" s="157"/>
      <c r="N27" s="168"/>
      <c r="O27" s="160"/>
      <c r="Q27" s="160"/>
      <c r="S27" s="157"/>
      <c r="V27" s="157"/>
    </row>
    <row r="28" spans="2:22" s="170" customFormat="1" ht="31.5">
      <c r="B28" s="29" t="s">
        <v>350</v>
      </c>
      <c r="C28" s="155"/>
      <c r="D28" s="96" t="s">
        <v>321</v>
      </c>
      <c r="E28" s="96" t="s">
        <v>347</v>
      </c>
      <c r="F28" s="96" t="s">
        <v>351</v>
      </c>
      <c r="G28" s="96" t="s">
        <v>325</v>
      </c>
      <c r="H28" s="97">
        <f t="shared" si="1"/>
        <v>674.2</v>
      </c>
      <c r="M28" s="157"/>
      <c r="N28" s="168"/>
      <c r="O28" s="160"/>
      <c r="Q28" s="157"/>
      <c r="S28" s="157"/>
      <c r="V28" s="157"/>
    </row>
    <row r="29" spans="2:22" s="170" customFormat="1" ht="31.5">
      <c r="B29" s="29" t="s">
        <v>326</v>
      </c>
      <c r="C29" s="95"/>
      <c r="D29" s="96" t="s">
        <v>321</v>
      </c>
      <c r="E29" s="96" t="s">
        <v>347</v>
      </c>
      <c r="F29" s="96" t="s">
        <v>352</v>
      </c>
      <c r="G29" s="96" t="s">
        <v>327</v>
      </c>
      <c r="H29" s="97">
        <v>674.2</v>
      </c>
      <c r="M29" s="177"/>
      <c r="N29" s="168"/>
      <c r="O29" s="160"/>
      <c r="Q29" s="159"/>
      <c r="S29" s="159"/>
      <c r="V29" s="159"/>
    </row>
    <row r="30" spans="2:22" s="170" customFormat="1" ht="31.5">
      <c r="B30" s="29" t="s">
        <v>765</v>
      </c>
      <c r="C30" s="95"/>
      <c r="D30" s="96" t="s">
        <v>321</v>
      </c>
      <c r="E30" s="96" t="s">
        <v>347</v>
      </c>
      <c r="F30" s="96" t="s">
        <v>766</v>
      </c>
      <c r="G30" s="96" t="s">
        <v>325</v>
      </c>
      <c r="H30" s="97">
        <f>H31</f>
        <v>175.7</v>
      </c>
      <c r="M30" s="177"/>
      <c r="N30" s="168"/>
      <c r="O30" s="160"/>
      <c r="P30" s="186"/>
      <c r="Q30" s="159"/>
      <c r="S30" s="159"/>
      <c r="V30" s="159"/>
    </row>
    <row r="31" spans="2:22" s="170" customFormat="1">
      <c r="B31" s="29" t="s">
        <v>767</v>
      </c>
      <c r="C31" s="95"/>
      <c r="D31" s="96" t="s">
        <v>321</v>
      </c>
      <c r="E31" s="96" t="s">
        <v>347</v>
      </c>
      <c r="F31" s="96" t="s">
        <v>766</v>
      </c>
      <c r="G31" s="96" t="s">
        <v>768</v>
      </c>
      <c r="H31" s="97">
        <v>175.7</v>
      </c>
      <c r="M31" s="177"/>
      <c r="N31" s="168"/>
      <c r="O31" s="160"/>
      <c r="P31" s="186"/>
      <c r="Q31" s="159"/>
      <c r="S31" s="159"/>
      <c r="V31" s="159"/>
    </row>
    <row r="32" spans="2:22" s="170" customFormat="1" ht="60.75" customHeight="1">
      <c r="B32" s="29" t="s">
        <v>353</v>
      </c>
      <c r="C32" s="95"/>
      <c r="D32" s="96" t="s">
        <v>321</v>
      </c>
      <c r="E32" s="96" t="s">
        <v>347</v>
      </c>
      <c r="F32" s="96" t="s">
        <v>354</v>
      </c>
      <c r="G32" s="96" t="s">
        <v>325</v>
      </c>
      <c r="H32" s="97">
        <f>H33</f>
        <v>1835.6</v>
      </c>
      <c r="M32" s="177"/>
      <c r="N32" s="168"/>
      <c r="O32" s="160"/>
      <c r="Q32" s="157"/>
      <c r="S32" s="157"/>
      <c r="V32" s="157"/>
    </row>
    <row r="33" spans="2:22" s="170" customFormat="1" ht="60" customHeight="1">
      <c r="B33" s="29" t="s">
        <v>355</v>
      </c>
      <c r="C33" s="95"/>
      <c r="D33" s="96" t="s">
        <v>321</v>
      </c>
      <c r="E33" s="96" t="s">
        <v>347</v>
      </c>
      <c r="F33" s="96" t="s">
        <v>356</v>
      </c>
      <c r="G33" s="96" t="s">
        <v>325</v>
      </c>
      <c r="H33" s="97">
        <v>1835.6</v>
      </c>
      <c r="M33" s="177"/>
      <c r="N33" s="168"/>
      <c r="O33" s="160"/>
      <c r="Q33" s="159"/>
      <c r="S33" s="159"/>
      <c r="V33" s="159"/>
    </row>
    <row r="34" spans="2:22" s="170" customFormat="1" ht="47.25">
      <c r="B34" s="29" t="s">
        <v>357</v>
      </c>
      <c r="C34" s="95"/>
      <c r="D34" s="96" t="s">
        <v>321</v>
      </c>
      <c r="E34" s="96" t="s">
        <v>347</v>
      </c>
      <c r="F34" s="96" t="s">
        <v>358</v>
      </c>
      <c r="G34" s="96" t="s">
        <v>325</v>
      </c>
      <c r="H34" s="97">
        <f t="shared" ref="H34:H35" si="2">H35</f>
        <v>79285.100000000006</v>
      </c>
      <c r="M34" s="157"/>
      <c r="N34" s="168"/>
      <c r="O34" s="160"/>
      <c r="Q34" s="157"/>
      <c r="S34" s="157"/>
      <c r="V34" s="157"/>
    </row>
    <row r="35" spans="2:22" s="170" customFormat="1" ht="18" customHeight="1">
      <c r="B35" s="29" t="s">
        <v>359</v>
      </c>
      <c r="C35" s="95"/>
      <c r="D35" s="96" t="s">
        <v>321</v>
      </c>
      <c r="E35" s="96" t="s">
        <v>347</v>
      </c>
      <c r="F35" s="96" t="s">
        <v>725</v>
      </c>
      <c r="G35" s="96" t="s">
        <v>325</v>
      </c>
      <c r="H35" s="97">
        <f t="shared" si="2"/>
        <v>79285.100000000006</v>
      </c>
      <c r="M35" s="157"/>
      <c r="N35" s="168"/>
      <c r="O35" s="160"/>
      <c r="Q35" s="157"/>
      <c r="S35" s="157"/>
      <c r="V35" s="157"/>
    </row>
    <row r="36" spans="2:22" s="170" customFormat="1">
      <c r="B36" s="29" t="s">
        <v>755</v>
      </c>
      <c r="C36" s="95"/>
      <c r="D36" s="96" t="s">
        <v>321</v>
      </c>
      <c r="E36" s="96" t="s">
        <v>347</v>
      </c>
      <c r="F36" s="96" t="s">
        <v>725</v>
      </c>
      <c r="G36" s="96" t="s">
        <v>345</v>
      </c>
      <c r="H36" s="97">
        <v>79285.100000000006</v>
      </c>
      <c r="M36" s="177"/>
      <c r="N36" s="168"/>
      <c r="O36" s="160"/>
      <c r="Q36" s="159"/>
      <c r="S36" s="159"/>
      <c r="V36" s="159"/>
    </row>
    <row r="37" spans="2:22" s="170" customFormat="1" ht="62.25" customHeight="1">
      <c r="B37" s="29" t="s">
        <v>769</v>
      </c>
      <c r="C37" s="95"/>
      <c r="D37" s="96" t="s">
        <v>321</v>
      </c>
      <c r="E37" s="96" t="s">
        <v>347</v>
      </c>
      <c r="F37" s="96" t="s">
        <v>727</v>
      </c>
      <c r="G37" s="96" t="s">
        <v>325</v>
      </c>
      <c r="H37" s="97">
        <f>H38</f>
        <v>121</v>
      </c>
      <c r="M37" s="177"/>
      <c r="N37" s="168"/>
      <c r="O37" s="160"/>
      <c r="Q37" s="159"/>
      <c r="S37" s="159"/>
      <c r="V37" s="159"/>
    </row>
    <row r="38" spans="2:22" s="170" customFormat="1" ht="29.25" customHeight="1">
      <c r="B38" s="29" t="s">
        <v>326</v>
      </c>
      <c r="C38" s="95"/>
      <c r="D38" s="96" t="s">
        <v>362</v>
      </c>
      <c r="E38" s="96" t="s">
        <v>347</v>
      </c>
      <c r="F38" s="96" t="s">
        <v>727</v>
      </c>
      <c r="G38" s="96" t="s">
        <v>327</v>
      </c>
      <c r="H38" s="97">
        <v>121</v>
      </c>
      <c r="M38" s="177"/>
      <c r="N38" s="168"/>
      <c r="O38" s="160"/>
      <c r="Q38" s="159"/>
      <c r="S38" s="159"/>
      <c r="V38" s="159"/>
    </row>
    <row r="39" spans="2:22" s="170" customFormat="1" ht="17.25" customHeight="1">
      <c r="B39" s="259" t="s">
        <v>363</v>
      </c>
      <c r="C39" s="95"/>
      <c r="D39" s="96" t="s">
        <v>323</v>
      </c>
      <c r="E39" s="96" t="s">
        <v>329</v>
      </c>
      <c r="F39" s="96"/>
      <c r="G39" s="96"/>
      <c r="H39" s="97">
        <f>H40</f>
        <v>521.9</v>
      </c>
      <c r="M39" s="157"/>
      <c r="N39" s="168"/>
      <c r="O39" s="160"/>
      <c r="Q39" s="157"/>
      <c r="S39" s="157"/>
      <c r="V39" s="157"/>
    </row>
    <row r="40" spans="2:22" s="170" customFormat="1" ht="44.25" customHeight="1">
      <c r="B40" s="29" t="s">
        <v>68</v>
      </c>
      <c r="C40" s="95"/>
      <c r="D40" s="96" t="s">
        <v>323</v>
      </c>
      <c r="E40" s="96" t="s">
        <v>329</v>
      </c>
      <c r="F40" s="96" t="s">
        <v>364</v>
      </c>
      <c r="G40" s="96" t="s">
        <v>325</v>
      </c>
      <c r="H40" s="97">
        <f>H41</f>
        <v>521.9</v>
      </c>
      <c r="M40" s="157"/>
      <c r="N40" s="168"/>
      <c r="O40" s="160"/>
      <c r="Q40" s="157"/>
      <c r="S40" s="157"/>
      <c r="V40" s="157"/>
    </row>
    <row r="41" spans="2:22" s="170" customFormat="1" ht="31.5">
      <c r="B41" s="29" t="s">
        <v>326</v>
      </c>
      <c r="C41" s="95"/>
      <c r="D41" s="96" t="s">
        <v>323</v>
      </c>
      <c r="E41" s="96" t="s">
        <v>329</v>
      </c>
      <c r="F41" s="96" t="s">
        <v>364</v>
      </c>
      <c r="G41" s="96" t="s">
        <v>327</v>
      </c>
      <c r="H41" s="97">
        <v>521.9</v>
      </c>
      <c r="M41" s="157"/>
      <c r="N41" s="168"/>
      <c r="O41" s="160"/>
      <c r="Q41" s="157"/>
      <c r="S41" s="157"/>
      <c r="V41" s="157"/>
    </row>
    <row r="42" spans="2:22" s="170" customFormat="1" ht="46.5" customHeight="1">
      <c r="B42" s="29" t="s">
        <v>504</v>
      </c>
      <c r="C42" s="98"/>
      <c r="D42" s="96" t="s">
        <v>329</v>
      </c>
      <c r="E42" s="96" t="s">
        <v>401</v>
      </c>
      <c r="F42" s="96"/>
      <c r="G42" s="96"/>
      <c r="H42" s="97">
        <f>H43</f>
        <v>246.4</v>
      </c>
      <c r="I42" s="187"/>
      <c r="J42" s="187"/>
      <c r="M42" s="159"/>
      <c r="N42" s="168"/>
      <c r="O42" s="160"/>
      <c r="Q42" s="159"/>
      <c r="S42" s="159"/>
      <c r="V42" s="159"/>
    </row>
    <row r="43" spans="2:22" s="170" customFormat="1" ht="29.25" customHeight="1">
      <c r="B43" s="29" t="s">
        <v>505</v>
      </c>
      <c r="C43" s="98"/>
      <c r="D43" s="96" t="s">
        <v>329</v>
      </c>
      <c r="E43" s="96" t="s">
        <v>401</v>
      </c>
      <c r="F43" s="96" t="s">
        <v>728</v>
      </c>
      <c r="G43" s="96" t="s">
        <v>325</v>
      </c>
      <c r="H43" s="97">
        <f>H44</f>
        <v>246.4</v>
      </c>
      <c r="M43" s="159"/>
      <c r="N43" s="168"/>
      <c r="O43" s="168"/>
    </row>
    <row r="44" spans="2:22" s="170" customFormat="1" ht="31.5">
      <c r="B44" s="29" t="s">
        <v>394</v>
      </c>
      <c r="C44" s="98"/>
      <c r="D44" s="96" t="s">
        <v>329</v>
      </c>
      <c r="E44" s="96" t="s">
        <v>401</v>
      </c>
      <c r="F44" s="96" t="s">
        <v>506</v>
      </c>
      <c r="G44" s="96" t="s">
        <v>388</v>
      </c>
      <c r="H44" s="97">
        <v>246.4</v>
      </c>
      <c r="N44" s="168"/>
      <c r="O44" s="168"/>
    </row>
    <row r="45" spans="2:22" s="170" customFormat="1">
      <c r="B45" s="261" t="s">
        <v>365</v>
      </c>
      <c r="C45" s="98"/>
      <c r="D45" s="96" t="s">
        <v>335</v>
      </c>
      <c r="E45" s="96"/>
      <c r="F45" s="96"/>
      <c r="G45" s="96"/>
      <c r="H45" s="97">
        <f>H46</f>
        <v>11080</v>
      </c>
      <c r="M45" s="157"/>
      <c r="N45" s="168"/>
      <c r="O45" s="160"/>
      <c r="Q45" s="160"/>
      <c r="S45" s="157"/>
      <c r="V45" s="157"/>
    </row>
    <row r="46" spans="2:22" s="170" customFormat="1">
      <c r="B46" s="45" t="s">
        <v>770</v>
      </c>
      <c r="C46" s="98"/>
      <c r="D46" s="96" t="s">
        <v>335</v>
      </c>
      <c r="E46" s="96" t="s">
        <v>323</v>
      </c>
      <c r="F46" s="96"/>
      <c r="G46" s="96"/>
      <c r="H46" s="97">
        <f>H47</f>
        <v>11080</v>
      </c>
      <c r="M46" s="157"/>
      <c r="N46" s="168"/>
      <c r="O46" s="160"/>
      <c r="Q46" s="160"/>
      <c r="S46" s="157"/>
      <c r="V46" s="157"/>
    </row>
    <row r="47" spans="2:22" s="170" customFormat="1" ht="44.25" customHeight="1">
      <c r="B47" s="29" t="s">
        <v>834</v>
      </c>
      <c r="C47" s="98"/>
      <c r="D47" s="96" t="s">
        <v>335</v>
      </c>
      <c r="E47" s="96" t="s">
        <v>323</v>
      </c>
      <c r="F47" s="96" t="s">
        <v>771</v>
      </c>
      <c r="G47" s="96" t="s">
        <v>374</v>
      </c>
      <c r="H47" s="97">
        <v>11080</v>
      </c>
      <c r="M47" s="157"/>
      <c r="N47" s="168"/>
      <c r="O47" s="160"/>
      <c r="Q47" s="159"/>
      <c r="S47" s="159"/>
      <c r="V47" s="159"/>
    </row>
    <row r="48" spans="2:22" s="170" customFormat="1" ht="17.25" customHeight="1">
      <c r="B48" s="259" t="s">
        <v>370</v>
      </c>
      <c r="C48" s="156"/>
      <c r="D48" s="96" t="s">
        <v>371</v>
      </c>
      <c r="E48" s="96"/>
      <c r="F48" s="96"/>
      <c r="G48" s="96"/>
      <c r="H48" s="97">
        <f>H49+H54</f>
        <v>1674</v>
      </c>
      <c r="M48" s="159"/>
      <c r="N48" s="168"/>
      <c r="O48" s="160"/>
      <c r="Q48" s="159"/>
      <c r="S48" s="159"/>
      <c r="V48" s="159"/>
    </row>
    <row r="49" spans="2:22" s="170" customFormat="1">
      <c r="B49" s="45" t="s">
        <v>372</v>
      </c>
      <c r="C49" s="95"/>
      <c r="D49" s="96" t="s">
        <v>371</v>
      </c>
      <c r="E49" s="96" t="s">
        <v>321</v>
      </c>
      <c r="F49" s="96"/>
      <c r="G49" s="96"/>
      <c r="H49" s="97">
        <f>H50+H52</f>
        <v>1290</v>
      </c>
      <c r="N49" s="168"/>
      <c r="O49" s="168"/>
      <c r="Q49" s="159"/>
      <c r="S49" s="159"/>
      <c r="V49" s="159"/>
    </row>
    <row r="50" spans="2:22" s="170" customFormat="1">
      <c r="B50" s="45" t="s">
        <v>373</v>
      </c>
      <c r="C50" s="95"/>
      <c r="D50" s="96" t="s">
        <v>371</v>
      </c>
      <c r="E50" s="96" t="s">
        <v>321</v>
      </c>
      <c r="F50" s="96" t="s">
        <v>410</v>
      </c>
      <c r="G50" s="96"/>
      <c r="H50" s="97">
        <f>H51</f>
        <v>990</v>
      </c>
      <c r="N50" s="168"/>
      <c r="O50" s="168"/>
      <c r="Q50" s="159"/>
      <c r="S50" s="159"/>
      <c r="V50" s="159"/>
    </row>
    <row r="51" spans="2:22" s="170" customFormat="1" ht="47.25" customHeight="1">
      <c r="B51" s="215" t="s">
        <v>829</v>
      </c>
      <c r="C51" s="95"/>
      <c r="D51" s="96" t="s">
        <v>371</v>
      </c>
      <c r="E51" s="96" t="s">
        <v>321</v>
      </c>
      <c r="F51" s="96" t="s">
        <v>772</v>
      </c>
      <c r="G51" s="96" t="s">
        <v>374</v>
      </c>
      <c r="H51" s="97">
        <v>990</v>
      </c>
      <c r="N51" s="168"/>
      <c r="O51" s="168"/>
      <c r="Q51" s="159"/>
      <c r="S51" s="159"/>
      <c r="V51" s="159"/>
    </row>
    <row r="52" spans="2:22" s="170" customFormat="1" ht="31.5">
      <c r="B52" s="29" t="s">
        <v>360</v>
      </c>
      <c r="C52" s="95"/>
      <c r="D52" s="96" t="s">
        <v>375</v>
      </c>
      <c r="E52" s="96" t="s">
        <v>321</v>
      </c>
      <c r="F52" s="96" t="s">
        <v>732</v>
      </c>
      <c r="G52" s="96" t="s">
        <v>325</v>
      </c>
      <c r="H52" s="97">
        <f>H53</f>
        <v>300</v>
      </c>
      <c r="N52" s="168"/>
      <c r="O52" s="168"/>
      <c r="Q52" s="159"/>
      <c r="S52" s="159"/>
      <c r="V52" s="159"/>
    </row>
    <row r="53" spans="2:22" s="170" customFormat="1">
      <c r="B53" s="215" t="s">
        <v>376</v>
      </c>
      <c r="C53" s="95"/>
      <c r="D53" s="96" t="s">
        <v>371</v>
      </c>
      <c r="E53" s="96" t="s">
        <v>321</v>
      </c>
      <c r="F53" s="96" t="s">
        <v>732</v>
      </c>
      <c r="G53" s="96" t="s">
        <v>374</v>
      </c>
      <c r="H53" s="97">
        <v>300</v>
      </c>
      <c r="N53" s="168"/>
      <c r="O53" s="160"/>
      <c r="Q53" s="159"/>
      <c r="R53" s="188"/>
      <c r="S53" s="159"/>
      <c r="V53" s="159"/>
    </row>
    <row r="54" spans="2:22" s="170" customFormat="1" ht="30" customHeight="1">
      <c r="B54" s="29" t="s">
        <v>382</v>
      </c>
      <c r="C54" s="95"/>
      <c r="D54" s="96" t="s">
        <v>371</v>
      </c>
      <c r="E54" s="96" t="s">
        <v>371</v>
      </c>
      <c r="F54" s="96"/>
      <c r="G54" s="96"/>
      <c r="H54" s="97">
        <f t="shared" ref="H54:H56" si="3">H55</f>
        <v>384</v>
      </c>
      <c r="N54" s="168"/>
      <c r="O54" s="168"/>
    </row>
    <row r="55" spans="2:22" s="170" customFormat="1" ht="58.5" customHeight="1">
      <c r="B55" s="29" t="s">
        <v>830</v>
      </c>
      <c r="C55" s="95"/>
      <c r="D55" s="96" t="s">
        <v>371</v>
      </c>
      <c r="E55" s="96" t="s">
        <v>371</v>
      </c>
      <c r="F55" s="96" t="s">
        <v>383</v>
      </c>
      <c r="G55" s="96" t="s">
        <v>325</v>
      </c>
      <c r="H55" s="97">
        <f t="shared" si="3"/>
        <v>384</v>
      </c>
      <c r="M55" s="157"/>
      <c r="N55" s="168"/>
      <c r="O55" s="160"/>
      <c r="Q55" s="157"/>
      <c r="S55" s="157"/>
      <c r="V55" s="157"/>
    </row>
    <row r="56" spans="2:22" s="170" customFormat="1" ht="31.5">
      <c r="B56" s="29" t="s">
        <v>384</v>
      </c>
      <c r="C56" s="95"/>
      <c r="D56" s="96" t="s">
        <v>371</v>
      </c>
      <c r="E56" s="96" t="s">
        <v>371</v>
      </c>
      <c r="F56" s="96" t="s">
        <v>385</v>
      </c>
      <c r="G56" s="96" t="s">
        <v>325</v>
      </c>
      <c r="H56" s="97">
        <f t="shared" si="3"/>
        <v>384</v>
      </c>
      <c r="M56" s="159"/>
      <c r="N56" s="168"/>
      <c r="O56" s="160"/>
      <c r="Q56" s="159"/>
      <c r="S56" s="159"/>
      <c r="V56" s="159"/>
    </row>
    <row r="57" spans="2:22" s="170" customFormat="1" ht="27.75" customHeight="1">
      <c r="B57" s="29" t="s">
        <v>386</v>
      </c>
      <c r="C57" s="98"/>
      <c r="D57" s="96" t="s">
        <v>371</v>
      </c>
      <c r="E57" s="96" t="s">
        <v>371</v>
      </c>
      <c r="F57" s="96" t="s">
        <v>387</v>
      </c>
      <c r="G57" s="96" t="s">
        <v>388</v>
      </c>
      <c r="H57" s="97">
        <v>384</v>
      </c>
      <c r="M57" s="157"/>
      <c r="N57" s="168"/>
      <c r="O57" s="160"/>
      <c r="Q57" s="157"/>
      <c r="S57" s="157"/>
      <c r="V57" s="157"/>
    </row>
    <row r="58" spans="2:22" s="170" customFormat="1">
      <c r="B58" s="261" t="s">
        <v>389</v>
      </c>
      <c r="C58" s="156"/>
      <c r="D58" s="96" t="s">
        <v>390</v>
      </c>
      <c r="E58" s="96"/>
      <c r="F58" s="96"/>
      <c r="G58" s="96"/>
      <c r="H58" s="97">
        <f>H59+H62</f>
        <v>1300</v>
      </c>
      <c r="M58" s="157"/>
      <c r="N58" s="168"/>
      <c r="O58" s="160"/>
      <c r="Q58" s="157"/>
      <c r="S58" s="157"/>
      <c r="V58" s="157"/>
    </row>
    <row r="59" spans="2:22" s="170" customFormat="1">
      <c r="B59" s="45" t="s">
        <v>395</v>
      </c>
      <c r="C59" s="95"/>
      <c r="D59" s="96" t="s">
        <v>390</v>
      </c>
      <c r="E59" s="96" t="s">
        <v>390</v>
      </c>
      <c r="F59" s="96"/>
      <c r="G59" s="96"/>
      <c r="H59" s="97">
        <f t="shared" ref="H59:H60" si="4">H60</f>
        <v>800</v>
      </c>
      <c r="M59" s="157"/>
      <c r="N59" s="168"/>
      <c r="O59" s="160"/>
      <c r="Q59" s="157"/>
      <c r="S59" s="157"/>
      <c r="V59" s="157"/>
    </row>
    <row r="60" spans="2:22" s="170" customFormat="1" ht="27.75" customHeight="1">
      <c r="B60" s="29" t="s">
        <v>396</v>
      </c>
      <c r="C60" s="98"/>
      <c r="D60" s="96" t="s">
        <v>392</v>
      </c>
      <c r="E60" s="96" t="s">
        <v>390</v>
      </c>
      <c r="F60" s="96" t="s">
        <v>397</v>
      </c>
      <c r="G60" s="96" t="s">
        <v>325</v>
      </c>
      <c r="H60" s="97">
        <f t="shared" si="4"/>
        <v>800</v>
      </c>
      <c r="M60" s="159"/>
      <c r="N60" s="168"/>
      <c r="O60" s="160"/>
      <c r="Q60" s="159"/>
      <c r="S60" s="159"/>
      <c r="V60" s="159"/>
    </row>
    <row r="61" spans="2:22" s="170" customFormat="1" ht="27" customHeight="1">
      <c r="B61" s="29" t="s">
        <v>326</v>
      </c>
      <c r="C61" s="95"/>
      <c r="D61" s="96" t="s">
        <v>390</v>
      </c>
      <c r="E61" s="96" t="s">
        <v>390</v>
      </c>
      <c r="F61" s="96" t="s">
        <v>397</v>
      </c>
      <c r="G61" s="96" t="s">
        <v>327</v>
      </c>
      <c r="H61" s="97">
        <v>800</v>
      </c>
      <c r="N61" s="168"/>
      <c r="O61" s="168"/>
    </row>
    <row r="62" spans="2:22" s="170" customFormat="1">
      <c r="B62" s="45" t="s">
        <v>400</v>
      </c>
      <c r="C62" s="95"/>
      <c r="D62" s="96" t="s">
        <v>390</v>
      </c>
      <c r="E62" s="96" t="s">
        <v>401</v>
      </c>
      <c r="F62" s="96"/>
      <c r="G62" s="96"/>
      <c r="H62" s="97">
        <f t="shared" ref="H62:H63" si="5">H63</f>
        <v>500</v>
      </c>
      <c r="N62" s="168"/>
      <c r="O62" s="168"/>
    </row>
    <row r="63" spans="2:22" s="170" customFormat="1" ht="27" customHeight="1">
      <c r="B63" s="29" t="s">
        <v>396</v>
      </c>
      <c r="C63" s="95"/>
      <c r="D63" s="96" t="s">
        <v>390</v>
      </c>
      <c r="E63" s="96" t="s">
        <v>401</v>
      </c>
      <c r="F63" s="96" t="s">
        <v>402</v>
      </c>
      <c r="G63" s="96" t="s">
        <v>325</v>
      </c>
      <c r="H63" s="97">
        <f t="shared" si="5"/>
        <v>500</v>
      </c>
      <c r="N63" s="168"/>
      <c r="O63" s="168"/>
    </row>
    <row r="64" spans="2:22" s="170" customFormat="1" ht="31.5">
      <c r="B64" s="29" t="s">
        <v>326</v>
      </c>
      <c r="C64" s="95"/>
      <c r="D64" s="96" t="s">
        <v>390</v>
      </c>
      <c r="E64" s="96" t="s">
        <v>401</v>
      </c>
      <c r="F64" s="96" t="s">
        <v>402</v>
      </c>
      <c r="G64" s="96" t="s">
        <v>327</v>
      </c>
      <c r="H64" s="97">
        <v>500</v>
      </c>
      <c r="N64" s="168"/>
      <c r="O64" s="168"/>
    </row>
    <row r="65" spans="2:22" s="170" customFormat="1">
      <c r="B65" s="261" t="s">
        <v>403</v>
      </c>
      <c r="C65" s="156"/>
      <c r="D65" s="96" t="s">
        <v>366</v>
      </c>
      <c r="E65" s="96" t="s">
        <v>321</v>
      </c>
      <c r="F65" s="96"/>
      <c r="G65" s="96"/>
      <c r="H65" s="97">
        <f t="shared" ref="H65:H66" si="6">H66</f>
        <v>3000</v>
      </c>
      <c r="N65" s="168"/>
      <c r="O65" s="168"/>
    </row>
    <row r="66" spans="2:22" s="170" customFormat="1" ht="45" customHeight="1">
      <c r="B66" s="29" t="s">
        <v>404</v>
      </c>
      <c r="C66" s="95"/>
      <c r="D66" s="96" t="s">
        <v>366</v>
      </c>
      <c r="E66" s="96" t="s">
        <v>321</v>
      </c>
      <c r="F66" s="96" t="s">
        <v>405</v>
      </c>
      <c r="G66" s="96" t="s">
        <v>325</v>
      </c>
      <c r="H66" s="97">
        <f t="shared" si="6"/>
        <v>3000</v>
      </c>
      <c r="N66" s="168"/>
      <c r="O66" s="168"/>
    </row>
    <row r="67" spans="2:22" s="170" customFormat="1">
      <c r="B67" s="29" t="s">
        <v>344</v>
      </c>
      <c r="C67" s="98"/>
      <c r="D67" s="96" t="s">
        <v>366</v>
      </c>
      <c r="E67" s="96" t="s">
        <v>321</v>
      </c>
      <c r="F67" s="96" t="s">
        <v>405</v>
      </c>
      <c r="G67" s="96" t="s">
        <v>345</v>
      </c>
      <c r="H67" s="97">
        <v>3000</v>
      </c>
      <c r="M67" s="157"/>
      <c r="N67" s="168"/>
      <c r="O67" s="160"/>
      <c r="Q67" s="160"/>
      <c r="S67" s="160"/>
      <c r="V67" s="160"/>
    </row>
    <row r="68" spans="2:22" s="170" customFormat="1">
      <c r="B68" s="261" t="s">
        <v>407</v>
      </c>
      <c r="C68" s="95"/>
      <c r="D68" s="96" t="s">
        <v>401</v>
      </c>
      <c r="E68" s="96" t="s">
        <v>366</v>
      </c>
      <c r="F68" s="96"/>
      <c r="G68" s="96"/>
      <c r="H68" s="97">
        <f t="shared" ref="H68:H69" si="7">H69</f>
        <v>1200</v>
      </c>
      <c r="M68" s="157"/>
      <c r="N68" s="168"/>
      <c r="O68" s="160"/>
      <c r="Q68" s="160"/>
      <c r="S68" s="160"/>
      <c r="V68" s="160"/>
    </row>
    <row r="69" spans="2:22" s="170" customFormat="1" ht="31.5">
      <c r="B69" s="29" t="s">
        <v>408</v>
      </c>
      <c r="C69" s="95"/>
      <c r="D69" s="96" t="s">
        <v>401</v>
      </c>
      <c r="E69" s="96" t="s">
        <v>366</v>
      </c>
      <c r="F69" s="96" t="s">
        <v>409</v>
      </c>
      <c r="G69" s="96" t="s">
        <v>325</v>
      </c>
      <c r="H69" s="97">
        <f t="shared" si="7"/>
        <v>1200</v>
      </c>
      <c r="M69" s="157"/>
      <c r="N69" s="168"/>
      <c r="O69" s="160"/>
      <c r="Q69" s="160"/>
      <c r="S69" s="160"/>
      <c r="V69" s="160"/>
    </row>
    <row r="70" spans="2:22" s="170" customFormat="1" ht="29.25" customHeight="1">
      <c r="B70" s="29" t="s">
        <v>326</v>
      </c>
      <c r="C70" s="98"/>
      <c r="D70" s="96" t="s">
        <v>401</v>
      </c>
      <c r="E70" s="96" t="s">
        <v>366</v>
      </c>
      <c r="F70" s="96" t="s">
        <v>409</v>
      </c>
      <c r="G70" s="96" t="s">
        <v>327</v>
      </c>
      <c r="H70" s="97">
        <v>1200</v>
      </c>
      <c r="M70" s="159"/>
      <c r="N70" s="168"/>
      <c r="O70" s="160"/>
      <c r="Q70" s="159"/>
      <c r="S70" s="159"/>
      <c r="V70" s="159"/>
    </row>
    <row r="71" spans="2:22" s="170" customFormat="1">
      <c r="B71" s="261" t="s">
        <v>412</v>
      </c>
      <c r="C71" s="95"/>
      <c r="D71" s="96" t="s">
        <v>413</v>
      </c>
      <c r="E71" s="96"/>
      <c r="F71" s="96"/>
      <c r="G71" s="96"/>
      <c r="H71" s="97">
        <f>H72+H77</f>
        <v>4023.3</v>
      </c>
      <c r="M71" s="159"/>
      <c r="N71" s="168"/>
      <c r="O71" s="160"/>
      <c r="Q71" s="159"/>
      <c r="S71" s="159"/>
      <c r="V71" s="159"/>
    </row>
    <row r="72" spans="2:22" s="170" customFormat="1">
      <c r="B72" s="45" t="s">
        <v>414</v>
      </c>
      <c r="C72" s="95"/>
      <c r="D72" s="96" t="s">
        <v>413</v>
      </c>
      <c r="E72" s="96" t="s">
        <v>329</v>
      </c>
      <c r="F72" s="96"/>
      <c r="G72" s="96"/>
      <c r="H72" s="97">
        <f>H73+H74</f>
        <v>590.29999999999995</v>
      </c>
      <c r="M72" s="159"/>
      <c r="N72" s="168"/>
      <c r="O72" s="160"/>
      <c r="Q72" s="159"/>
      <c r="S72" s="159"/>
      <c r="V72" s="159"/>
    </row>
    <row r="73" spans="2:22" s="170" customFormat="1">
      <c r="B73" s="29" t="s">
        <v>415</v>
      </c>
      <c r="C73" s="95"/>
      <c r="D73" s="96" t="s">
        <v>416</v>
      </c>
      <c r="E73" s="96" t="s">
        <v>329</v>
      </c>
      <c r="F73" s="96" t="s">
        <v>417</v>
      </c>
      <c r="G73" s="96" t="s">
        <v>418</v>
      </c>
      <c r="H73" s="97">
        <v>100</v>
      </c>
      <c r="M73" s="159"/>
      <c r="N73" s="168"/>
      <c r="O73" s="160"/>
      <c r="Q73" s="159"/>
      <c r="S73" s="159"/>
      <c r="V73" s="159"/>
    </row>
    <row r="74" spans="2:22" s="170" customFormat="1" ht="31.5">
      <c r="B74" s="29" t="s">
        <v>419</v>
      </c>
      <c r="C74" s="95"/>
      <c r="D74" s="96" t="s">
        <v>413</v>
      </c>
      <c r="E74" s="96" t="s">
        <v>329</v>
      </c>
      <c r="F74" s="96" t="s">
        <v>420</v>
      </c>
      <c r="G74" s="96" t="s">
        <v>325</v>
      </c>
      <c r="H74" s="97">
        <f t="shared" ref="H74:H75" si="8">H75</f>
        <v>490.3</v>
      </c>
      <c r="M74" s="157"/>
      <c r="N74" s="168"/>
      <c r="O74" s="160"/>
      <c r="Q74" s="157"/>
      <c r="S74" s="157"/>
      <c r="V74" s="157"/>
    </row>
    <row r="75" spans="2:22" s="170" customFormat="1" ht="29.25" customHeight="1">
      <c r="B75" s="29" t="s">
        <v>421</v>
      </c>
      <c r="C75" s="95"/>
      <c r="D75" s="96" t="s">
        <v>413</v>
      </c>
      <c r="E75" s="96" t="s">
        <v>329</v>
      </c>
      <c r="F75" s="96" t="s">
        <v>422</v>
      </c>
      <c r="G75" s="96" t="s">
        <v>325</v>
      </c>
      <c r="H75" s="97">
        <f t="shared" si="8"/>
        <v>490.3</v>
      </c>
      <c r="M75" s="157"/>
      <c r="N75" s="168"/>
      <c r="O75" s="160"/>
      <c r="Q75" s="157"/>
      <c r="S75" s="157"/>
      <c r="V75" s="157"/>
    </row>
    <row r="76" spans="2:22" s="170" customFormat="1" ht="13.5" customHeight="1">
      <c r="B76" s="45" t="s">
        <v>423</v>
      </c>
      <c r="C76" s="95"/>
      <c r="D76" s="96" t="s">
        <v>413</v>
      </c>
      <c r="E76" s="96" t="s">
        <v>329</v>
      </c>
      <c r="F76" s="96" t="s">
        <v>422</v>
      </c>
      <c r="G76" s="96" t="s">
        <v>345</v>
      </c>
      <c r="H76" s="97">
        <v>490.3</v>
      </c>
      <c r="M76" s="157"/>
      <c r="N76" s="168"/>
      <c r="O76" s="160"/>
      <c r="Q76" s="157"/>
      <c r="S76" s="157"/>
      <c r="V76" s="157"/>
    </row>
    <row r="77" spans="2:22" s="170" customFormat="1">
      <c r="B77" s="45" t="s">
        <v>424</v>
      </c>
      <c r="C77" s="95"/>
      <c r="D77" s="96" t="s">
        <v>413</v>
      </c>
      <c r="E77" s="96" t="s">
        <v>335</v>
      </c>
      <c r="F77" s="96"/>
      <c r="G77" s="96"/>
      <c r="H77" s="97">
        <f>H78</f>
        <v>3433</v>
      </c>
      <c r="M77" s="157"/>
      <c r="N77" s="168"/>
      <c r="O77" s="160"/>
      <c r="Q77" s="157"/>
      <c r="S77" s="157"/>
      <c r="V77" s="157"/>
    </row>
    <row r="78" spans="2:22" s="170" customFormat="1" ht="47.25">
      <c r="B78" s="29" t="s">
        <v>425</v>
      </c>
      <c r="C78" s="95"/>
      <c r="D78" s="96" t="s">
        <v>413</v>
      </c>
      <c r="E78" s="96" t="s">
        <v>335</v>
      </c>
      <c r="F78" s="96" t="s">
        <v>426</v>
      </c>
      <c r="G78" s="96" t="s">
        <v>325</v>
      </c>
      <c r="H78" s="97">
        <f>H79+H81+H83</f>
        <v>3433</v>
      </c>
      <c r="M78" s="157"/>
      <c r="N78" s="168"/>
      <c r="O78" s="160"/>
      <c r="Q78" s="157"/>
      <c r="S78" s="159"/>
      <c r="V78" s="159"/>
    </row>
    <row r="79" spans="2:22" s="170" customFormat="1">
      <c r="B79" s="45" t="s">
        <v>427</v>
      </c>
      <c r="C79" s="95"/>
      <c r="D79" s="96" t="s">
        <v>413</v>
      </c>
      <c r="E79" s="96" t="s">
        <v>335</v>
      </c>
      <c r="F79" s="96" t="s">
        <v>428</v>
      </c>
      <c r="G79" s="96" t="s">
        <v>325</v>
      </c>
      <c r="H79" s="97">
        <f>H80</f>
        <v>636</v>
      </c>
      <c r="M79" s="157"/>
      <c r="N79" s="168"/>
      <c r="O79" s="160"/>
      <c r="Q79" s="157"/>
      <c r="S79" s="157"/>
      <c r="V79" s="157"/>
    </row>
    <row r="80" spans="2:22" s="170" customFormat="1" ht="31.5">
      <c r="B80" s="29" t="s">
        <v>326</v>
      </c>
      <c r="C80" s="95"/>
      <c r="D80" s="96" t="s">
        <v>413</v>
      </c>
      <c r="E80" s="96" t="s">
        <v>335</v>
      </c>
      <c r="F80" s="96" t="s">
        <v>428</v>
      </c>
      <c r="G80" s="96" t="s">
        <v>327</v>
      </c>
      <c r="H80" s="97">
        <v>636</v>
      </c>
      <c r="M80" s="157"/>
      <c r="N80" s="168"/>
      <c r="O80" s="160"/>
      <c r="Q80" s="157"/>
      <c r="S80" s="157"/>
      <c r="V80" s="157"/>
    </row>
    <row r="81" spans="2:22" s="170" customFormat="1" ht="30" customHeight="1">
      <c r="B81" s="29" t="s">
        <v>429</v>
      </c>
      <c r="C81" s="95"/>
      <c r="D81" s="96" t="s">
        <v>413</v>
      </c>
      <c r="E81" s="96" t="s">
        <v>335</v>
      </c>
      <c r="F81" s="96" t="s">
        <v>430</v>
      </c>
      <c r="G81" s="96" t="s">
        <v>325</v>
      </c>
      <c r="H81" s="97">
        <f>H82</f>
        <v>550</v>
      </c>
      <c r="M81" s="159"/>
      <c r="N81" s="168"/>
      <c r="O81" s="160"/>
      <c r="Q81" s="159"/>
      <c r="S81" s="159"/>
      <c r="V81" s="159"/>
    </row>
    <row r="82" spans="2:22" s="170" customFormat="1">
      <c r="B82" s="29" t="s">
        <v>415</v>
      </c>
      <c r="C82" s="95"/>
      <c r="D82" s="96" t="s">
        <v>413</v>
      </c>
      <c r="E82" s="96" t="s">
        <v>335</v>
      </c>
      <c r="F82" s="96" t="s">
        <v>430</v>
      </c>
      <c r="G82" s="96" t="s">
        <v>418</v>
      </c>
      <c r="H82" s="97">
        <v>550</v>
      </c>
      <c r="M82" s="157"/>
      <c r="N82" s="168"/>
      <c r="O82" s="160"/>
      <c r="Q82" s="157"/>
      <c r="S82" s="157"/>
      <c r="V82" s="157"/>
    </row>
    <row r="83" spans="2:22" s="170" customFormat="1" ht="28.5" customHeight="1">
      <c r="B83" s="29" t="s">
        <v>431</v>
      </c>
      <c r="C83" s="95"/>
      <c r="D83" s="96" t="s">
        <v>413</v>
      </c>
      <c r="E83" s="96" t="s">
        <v>335</v>
      </c>
      <c r="F83" s="96" t="s">
        <v>432</v>
      </c>
      <c r="G83" s="96" t="s">
        <v>325</v>
      </c>
      <c r="H83" s="97">
        <f>H84</f>
        <v>2247</v>
      </c>
      <c r="M83" s="157"/>
      <c r="N83" s="168"/>
      <c r="O83" s="160"/>
      <c r="Q83" s="160"/>
      <c r="S83" s="160"/>
      <c r="V83" s="160"/>
    </row>
    <row r="84" spans="2:22" s="170" customFormat="1">
      <c r="B84" s="29" t="s">
        <v>415</v>
      </c>
      <c r="C84" s="95"/>
      <c r="D84" s="96" t="s">
        <v>413</v>
      </c>
      <c r="E84" s="96" t="s">
        <v>335</v>
      </c>
      <c r="F84" s="96" t="s">
        <v>432</v>
      </c>
      <c r="G84" s="96" t="s">
        <v>418</v>
      </c>
      <c r="H84" s="97">
        <v>2247</v>
      </c>
      <c r="M84" s="157"/>
      <c r="N84" s="168"/>
      <c r="O84" s="160"/>
      <c r="Q84" s="159"/>
      <c r="S84" s="157"/>
      <c r="V84" s="157"/>
    </row>
    <row r="85" spans="2:22" s="170" customFormat="1" ht="31.5">
      <c r="B85" s="105" t="s">
        <v>742</v>
      </c>
      <c r="C85" s="92">
        <v>380</v>
      </c>
      <c r="D85" s="96"/>
      <c r="E85" s="96"/>
      <c r="F85" s="96"/>
      <c r="G85" s="96"/>
      <c r="H85" s="97">
        <f>H86</f>
        <v>3146.4</v>
      </c>
      <c r="M85" s="159"/>
      <c r="N85" s="168"/>
      <c r="O85" s="160"/>
      <c r="P85" s="189"/>
      <c r="Q85" s="159"/>
      <c r="S85" s="159"/>
      <c r="V85" s="159"/>
    </row>
    <row r="86" spans="2:22" s="170" customFormat="1" ht="63" customHeight="1">
      <c r="B86" s="29" t="s">
        <v>328</v>
      </c>
      <c r="C86" s="95"/>
      <c r="D86" s="96" t="s">
        <v>321</v>
      </c>
      <c r="E86" s="96" t="s">
        <v>329</v>
      </c>
      <c r="F86" s="96"/>
      <c r="G86" s="96"/>
      <c r="H86" s="97">
        <f>H87+H90</f>
        <v>3146.4</v>
      </c>
      <c r="M86" s="159"/>
      <c r="N86" s="168"/>
      <c r="O86" s="160"/>
      <c r="Q86" s="160"/>
      <c r="S86" s="160"/>
      <c r="V86" s="160"/>
    </row>
    <row r="87" spans="2:22" s="170" customFormat="1" ht="63">
      <c r="B87" s="29" t="s">
        <v>828</v>
      </c>
      <c r="C87" s="95"/>
      <c r="D87" s="96" t="s">
        <v>321</v>
      </c>
      <c r="E87" s="96" t="s">
        <v>329</v>
      </c>
      <c r="F87" s="96" t="s">
        <v>383</v>
      </c>
      <c r="G87" s="96" t="s">
        <v>325</v>
      </c>
      <c r="H87" s="97">
        <f>H88</f>
        <v>1873</v>
      </c>
      <c r="M87" s="159"/>
      <c r="N87" s="168"/>
      <c r="O87" s="160"/>
      <c r="Q87" s="159"/>
      <c r="R87" s="190"/>
      <c r="S87" s="159"/>
      <c r="V87" s="159"/>
    </row>
    <row r="88" spans="2:22" s="170" customFormat="1">
      <c r="B88" s="29" t="s">
        <v>332</v>
      </c>
      <c r="C88" s="95"/>
      <c r="D88" s="96" t="s">
        <v>321</v>
      </c>
      <c r="E88" s="96" t="s">
        <v>329</v>
      </c>
      <c r="F88" s="96" t="s">
        <v>537</v>
      </c>
      <c r="G88" s="96" t="s">
        <v>325</v>
      </c>
      <c r="H88" s="97">
        <f>H89</f>
        <v>1873</v>
      </c>
      <c r="M88" s="157"/>
      <c r="N88" s="168"/>
      <c r="O88" s="160"/>
      <c r="Q88" s="160"/>
      <c r="R88" s="190"/>
      <c r="S88" s="160"/>
      <c r="V88" s="160"/>
    </row>
    <row r="89" spans="2:22" s="170" customFormat="1" ht="31.5">
      <c r="B89" s="29" t="s">
        <v>326</v>
      </c>
      <c r="C89" s="95"/>
      <c r="D89" s="96" t="s">
        <v>321</v>
      </c>
      <c r="E89" s="96" t="s">
        <v>329</v>
      </c>
      <c r="F89" s="96" t="s">
        <v>537</v>
      </c>
      <c r="G89" s="96">
        <v>500</v>
      </c>
      <c r="H89" s="97">
        <v>1873</v>
      </c>
      <c r="M89" s="157"/>
      <c r="N89" s="168"/>
      <c r="O89" s="160"/>
      <c r="Q89" s="160"/>
      <c r="R89" s="190"/>
      <c r="S89" s="159"/>
      <c r="V89" s="159"/>
    </row>
    <row r="90" spans="2:22" s="170" customFormat="1" ht="31.5">
      <c r="B90" s="29" t="s">
        <v>334</v>
      </c>
      <c r="C90" s="95"/>
      <c r="D90" s="96" t="s">
        <v>321</v>
      </c>
      <c r="E90" s="96" t="s">
        <v>329</v>
      </c>
      <c r="F90" s="96" t="s">
        <v>743</v>
      </c>
      <c r="G90" s="96" t="s">
        <v>325</v>
      </c>
      <c r="H90" s="97">
        <f>H91</f>
        <v>1273.4000000000001</v>
      </c>
      <c r="M90" s="159"/>
      <c r="N90" s="168"/>
      <c r="O90" s="160"/>
      <c r="Q90" s="159"/>
      <c r="R90" s="190"/>
      <c r="S90" s="159"/>
      <c r="V90" s="159"/>
    </row>
    <row r="91" spans="2:22" s="170" customFormat="1" ht="31.5">
      <c r="B91" s="29" t="s">
        <v>326</v>
      </c>
      <c r="C91" s="95"/>
      <c r="D91" s="96" t="s">
        <v>321</v>
      </c>
      <c r="E91" s="96" t="s">
        <v>329</v>
      </c>
      <c r="F91" s="96" t="s">
        <v>743</v>
      </c>
      <c r="G91" s="96" t="s">
        <v>327</v>
      </c>
      <c r="H91" s="97">
        <v>1273.4000000000001</v>
      </c>
      <c r="M91" s="157"/>
      <c r="N91" s="168"/>
      <c r="O91" s="160"/>
      <c r="Q91" s="160"/>
      <c r="R91" s="190"/>
      <c r="S91" s="160"/>
      <c r="V91" s="160"/>
    </row>
    <row r="92" spans="2:22" s="170" customFormat="1">
      <c r="B92" s="105" t="s">
        <v>437</v>
      </c>
      <c r="C92" s="92" t="s">
        <v>271</v>
      </c>
      <c r="D92" s="93"/>
      <c r="E92" s="93"/>
      <c r="F92" s="93"/>
      <c r="G92" s="93"/>
      <c r="H92" s="94">
        <f>H93</f>
        <v>1420</v>
      </c>
      <c r="N92" s="168"/>
      <c r="O92" s="168"/>
      <c r="R92" s="190"/>
    </row>
    <row r="93" spans="2:22" s="170" customFormat="1">
      <c r="B93" s="45" t="s">
        <v>346</v>
      </c>
      <c r="C93" s="95"/>
      <c r="D93" s="96" t="s">
        <v>321</v>
      </c>
      <c r="E93" s="96" t="s">
        <v>347</v>
      </c>
      <c r="F93" s="96"/>
      <c r="G93" s="96"/>
      <c r="H93" s="97">
        <f>H94</f>
        <v>1420</v>
      </c>
      <c r="N93" s="168"/>
      <c r="O93" s="168"/>
      <c r="R93" s="190"/>
    </row>
    <row r="94" spans="2:22" s="170" customFormat="1" ht="31.5">
      <c r="B94" s="29" t="s">
        <v>384</v>
      </c>
      <c r="C94" s="95"/>
      <c r="D94" s="96" t="s">
        <v>321</v>
      </c>
      <c r="E94" s="96" t="s">
        <v>347</v>
      </c>
      <c r="F94" s="96" t="s">
        <v>438</v>
      </c>
      <c r="G94" s="96"/>
      <c r="H94" s="97">
        <f>H95</f>
        <v>1420</v>
      </c>
      <c r="M94" s="159"/>
      <c r="N94" s="168"/>
      <c r="O94" s="160"/>
      <c r="Q94" s="160"/>
      <c r="R94" s="190"/>
      <c r="S94" s="159"/>
      <c r="V94" s="159"/>
    </row>
    <row r="95" spans="2:22" s="170" customFormat="1" ht="31.5">
      <c r="B95" s="29" t="s">
        <v>394</v>
      </c>
      <c r="C95" s="95"/>
      <c r="D95" s="96" t="s">
        <v>321</v>
      </c>
      <c r="E95" s="96" t="s">
        <v>347</v>
      </c>
      <c r="F95" s="96" t="s">
        <v>438</v>
      </c>
      <c r="G95" s="96" t="s">
        <v>388</v>
      </c>
      <c r="H95" s="97">
        <v>1420</v>
      </c>
      <c r="M95" s="159"/>
      <c r="N95" s="168"/>
      <c r="O95" s="160"/>
      <c r="Q95" s="159"/>
      <c r="R95" s="190"/>
      <c r="S95" s="159"/>
      <c r="V95" s="159"/>
    </row>
    <row r="96" spans="2:22" s="170" customFormat="1">
      <c r="B96" s="105" t="s">
        <v>439</v>
      </c>
      <c r="C96" s="92" t="s">
        <v>279</v>
      </c>
      <c r="D96" s="93"/>
      <c r="E96" s="93"/>
      <c r="F96" s="93"/>
      <c r="G96" s="93"/>
      <c r="H96" s="94">
        <f>H97</f>
        <v>8964.2999999999993</v>
      </c>
      <c r="M96" s="157"/>
      <c r="N96" s="168"/>
      <c r="O96" s="160"/>
      <c r="Q96" s="157"/>
      <c r="S96" s="157"/>
      <c r="V96" s="157"/>
    </row>
    <row r="97" spans="2:22" s="170" customFormat="1">
      <c r="B97" s="45" t="s">
        <v>391</v>
      </c>
      <c r="C97" s="95"/>
      <c r="D97" s="96" t="s">
        <v>390</v>
      </c>
      <c r="E97" s="96" t="s">
        <v>321</v>
      </c>
      <c r="F97" s="96"/>
      <c r="G97" s="96"/>
      <c r="H97" s="97">
        <f>H98</f>
        <v>8964.2999999999993</v>
      </c>
      <c r="M97" s="157"/>
      <c r="N97" s="168"/>
      <c r="O97" s="160"/>
      <c r="Q97" s="157"/>
      <c r="R97" s="192"/>
      <c r="S97" s="159"/>
      <c r="V97" s="157"/>
    </row>
    <row r="98" spans="2:22" s="170" customFormat="1">
      <c r="B98" s="45" t="s">
        <v>440</v>
      </c>
      <c r="C98" s="95"/>
      <c r="D98" s="96" t="s">
        <v>390</v>
      </c>
      <c r="E98" s="96" t="s">
        <v>321</v>
      </c>
      <c r="F98" s="96" t="s">
        <v>441</v>
      </c>
      <c r="G98" s="96" t="s">
        <v>325</v>
      </c>
      <c r="H98" s="97">
        <f>H99</f>
        <v>8964.2999999999993</v>
      </c>
      <c r="M98" s="157"/>
      <c r="N98" s="168"/>
      <c r="O98" s="160"/>
      <c r="Q98" s="157"/>
      <c r="S98" s="159"/>
      <c r="V98" s="157"/>
    </row>
    <row r="99" spans="2:22" s="170" customFormat="1" ht="31.5">
      <c r="B99" s="29" t="s">
        <v>384</v>
      </c>
      <c r="C99" s="95"/>
      <c r="D99" s="96" t="s">
        <v>390</v>
      </c>
      <c r="E99" s="96" t="s">
        <v>321</v>
      </c>
      <c r="F99" s="96" t="s">
        <v>393</v>
      </c>
      <c r="G99" s="96" t="s">
        <v>325</v>
      </c>
      <c r="H99" s="97">
        <f>H100</f>
        <v>8964.2999999999993</v>
      </c>
      <c r="M99" s="157"/>
      <c r="N99" s="168"/>
      <c r="O99" s="160"/>
      <c r="Q99" s="157"/>
      <c r="S99" s="159"/>
      <c r="V99" s="157"/>
    </row>
    <row r="100" spans="2:22" s="170" customFormat="1" ht="29.25" customHeight="1">
      <c r="B100" s="29" t="s">
        <v>394</v>
      </c>
      <c r="C100" s="95"/>
      <c r="D100" s="96" t="s">
        <v>390</v>
      </c>
      <c r="E100" s="96" t="s">
        <v>321</v>
      </c>
      <c r="F100" s="96" t="s">
        <v>393</v>
      </c>
      <c r="G100" s="96" t="s">
        <v>388</v>
      </c>
      <c r="H100" s="97">
        <f>8952.8+11.5</f>
        <v>8964.2999999999993</v>
      </c>
      <c r="M100" s="157"/>
      <c r="N100" s="168"/>
      <c r="O100" s="160"/>
      <c r="Q100" s="157"/>
      <c r="S100" s="157"/>
      <c r="V100" s="157"/>
    </row>
    <row r="101" spans="2:22" s="170" customFormat="1">
      <c r="B101" s="105" t="s">
        <v>452</v>
      </c>
      <c r="C101" s="92" t="s">
        <v>281</v>
      </c>
      <c r="D101" s="93"/>
      <c r="E101" s="93"/>
      <c r="F101" s="93"/>
      <c r="G101" s="93"/>
      <c r="H101" s="94">
        <f>H102</f>
        <v>2958.9</v>
      </c>
      <c r="M101" s="159"/>
      <c r="N101" s="168"/>
      <c r="O101" s="160"/>
      <c r="Q101" s="159"/>
      <c r="R101" s="192"/>
      <c r="S101" s="159"/>
      <c r="V101" s="159"/>
    </row>
    <row r="102" spans="2:22" s="170" customFormat="1" ht="14.25" customHeight="1">
      <c r="B102" s="45" t="s">
        <v>391</v>
      </c>
      <c r="C102" s="95"/>
      <c r="D102" s="96" t="s">
        <v>390</v>
      </c>
      <c r="E102" s="96" t="s">
        <v>321</v>
      </c>
      <c r="F102" s="96"/>
      <c r="G102" s="96"/>
      <c r="H102" s="97">
        <f>H103</f>
        <v>2958.9</v>
      </c>
      <c r="M102" s="159"/>
      <c r="N102" s="168"/>
      <c r="O102" s="160"/>
      <c r="Q102" s="159"/>
      <c r="S102" s="159"/>
      <c r="V102" s="159"/>
    </row>
    <row r="103" spans="2:22" s="170" customFormat="1">
      <c r="B103" s="45" t="s">
        <v>440</v>
      </c>
      <c r="C103" s="95"/>
      <c r="D103" s="96" t="s">
        <v>390</v>
      </c>
      <c r="E103" s="96" t="s">
        <v>321</v>
      </c>
      <c r="F103" s="96" t="s">
        <v>441</v>
      </c>
      <c r="G103" s="96" t="s">
        <v>325</v>
      </c>
      <c r="H103" s="97">
        <f>H104</f>
        <v>2958.9</v>
      </c>
      <c r="M103" s="157"/>
      <c r="N103" s="168"/>
      <c r="O103" s="160"/>
      <c r="Q103" s="157"/>
      <c r="S103" s="157"/>
      <c r="V103" s="157"/>
    </row>
    <row r="104" spans="2:22" s="170" customFormat="1" ht="31.5">
      <c r="B104" s="29" t="s">
        <v>384</v>
      </c>
      <c r="C104" s="95"/>
      <c r="D104" s="96" t="s">
        <v>390</v>
      </c>
      <c r="E104" s="96" t="s">
        <v>321</v>
      </c>
      <c r="F104" s="96" t="s">
        <v>393</v>
      </c>
      <c r="G104" s="96" t="s">
        <v>325</v>
      </c>
      <c r="H104" s="97">
        <f>H105</f>
        <v>2958.9</v>
      </c>
      <c r="M104" s="157"/>
      <c r="N104" s="168"/>
      <c r="O104" s="160"/>
      <c r="Q104" s="157"/>
      <c r="S104" s="157"/>
      <c r="V104" s="157"/>
    </row>
    <row r="105" spans="2:22" s="170" customFormat="1" ht="29.25" customHeight="1">
      <c r="B105" s="29" t="s">
        <v>394</v>
      </c>
      <c r="C105" s="95"/>
      <c r="D105" s="96" t="s">
        <v>390</v>
      </c>
      <c r="E105" s="96" t="s">
        <v>321</v>
      </c>
      <c r="F105" s="96" t="s">
        <v>393</v>
      </c>
      <c r="G105" s="96" t="s">
        <v>388</v>
      </c>
      <c r="H105" s="97">
        <f>2947.4+11.5</f>
        <v>2958.9</v>
      </c>
      <c r="M105" s="157"/>
      <c r="N105" s="168"/>
      <c r="O105" s="160"/>
      <c r="Q105" s="157"/>
      <c r="S105" s="157"/>
      <c r="V105" s="157"/>
    </row>
    <row r="106" spans="2:22" s="170" customFormat="1" ht="31.5">
      <c r="B106" s="105" t="s">
        <v>453</v>
      </c>
      <c r="C106" s="92" t="s">
        <v>285</v>
      </c>
      <c r="D106" s="93"/>
      <c r="E106" s="93"/>
      <c r="F106" s="93"/>
      <c r="G106" s="93"/>
      <c r="H106" s="94">
        <f>H107</f>
        <v>18954</v>
      </c>
      <c r="M106" s="159"/>
      <c r="N106" s="168"/>
      <c r="O106" s="160"/>
      <c r="Q106" s="159"/>
      <c r="S106" s="159"/>
    </row>
    <row r="107" spans="2:22" s="170" customFormat="1">
      <c r="B107" s="45" t="s">
        <v>391</v>
      </c>
      <c r="C107" s="95"/>
      <c r="D107" s="96" t="s">
        <v>390</v>
      </c>
      <c r="E107" s="96" t="s">
        <v>321</v>
      </c>
      <c r="F107" s="96"/>
      <c r="G107" s="96"/>
      <c r="H107" s="97">
        <f>H108</f>
        <v>18954</v>
      </c>
      <c r="M107" s="157"/>
      <c r="N107" s="168"/>
      <c r="O107" s="160"/>
      <c r="Q107" s="157"/>
      <c r="S107" s="157"/>
      <c r="V107" s="157"/>
    </row>
    <row r="108" spans="2:22" s="170" customFormat="1">
      <c r="B108" s="45" t="s">
        <v>440</v>
      </c>
      <c r="C108" s="95"/>
      <c r="D108" s="96" t="s">
        <v>390</v>
      </c>
      <c r="E108" s="96" t="s">
        <v>321</v>
      </c>
      <c r="F108" s="96" t="s">
        <v>441</v>
      </c>
      <c r="G108" s="96" t="s">
        <v>325</v>
      </c>
      <c r="H108" s="97">
        <f>H109</f>
        <v>18954</v>
      </c>
      <c r="M108" s="157"/>
      <c r="N108" s="168"/>
      <c r="O108" s="160"/>
      <c r="Q108" s="157"/>
      <c r="S108" s="157"/>
      <c r="V108" s="157"/>
    </row>
    <row r="109" spans="2:22" s="170" customFormat="1" ht="31.5">
      <c r="B109" s="29" t="s">
        <v>384</v>
      </c>
      <c r="C109" s="95"/>
      <c r="D109" s="96" t="s">
        <v>390</v>
      </c>
      <c r="E109" s="96" t="s">
        <v>321</v>
      </c>
      <c r="F109" s="96" t="s">
        <v>393</v>
      </c>
      <c r="G109" s="96" t="s">
        <v>325</v>
      </c>
      <c r="H109" s="97">
        <f>H110</f>
        <v>18954</v>
      </c>
      <c r="M109" s="157"/>
      <c r="N109" s="168"/>
      <c r="O109" s="160"/>
      <c r="Q109" s="157"/>
      <c r="S109" s="157"/>
      <c r="V109" s="157"/>
    </row>
    <row r="110" spans="2:22" s="170" customFormat="1" ht="31.5">
      <c r="B110" s="29" t="s">
        <v>394</v>
      </c>
      <c r="C110" s="95"/>
      <c r="D110" s="96" t="s">
        <v>390</v>
      </c>
      <c r="E110" s="96" t="s">
        <v>321</v>
      </c>
      <c r="F110" s="96" t="s">
        <v>393</v>
      </c>
      <c r="G110" s="96" t="s">
        <v>388</v>
      </c>
      <c r="H110" s="97">
        <f>18942.5+11.5</f>
        <v>18954</v>
      </c>
      <c r="M110" s="157"/>
      <c r="N110" s="168"/>
      <c r="O110" s="160"/>
      <c r="Q110" s="157"/>
      <c r="S110" s="157"/>
      <c r="V110" s="157"/>
    </row>
    <row r="111" spans="2:22" s="170" customFormat="1">
      <c r="B111" s="105" t="s">
        <v>457</v>
      </c>
      <c r="C111" s="92" t="s">
        <v>283</v>
      </c>
      <c r="D111" s="93"/>
      <c r="E111" s="93"/>
      <c r="F111" s="93"/>
      <c r="G111" s="93"/>
      <c r="H111" s="94">
        <f>H112</f>
        <v>8263.5</v>
      </c>
      <c r="M111" s="157"/>
      <c r="N111" s="168"/>
      <c r="O111" s="160"/>
      <c r="Q111" s="157"/>
      <c r="S111" s="157"/>
      <c r="V111" s="157"/>
    </row>
    <row r="112" spans="2:22" s="170" customFormat="1">
      <c r="B112" s="45" t="s">
        <v>391</v>
      </c>
      <c r="C112" s="95"/>
      <c r="D112" s="96" t="s">
        <v>390</v>
      </c>
      <c r="E112" s="96" t="s">
        <v>321</v>
      </c>
      <c r="F112" s="96"/>
      <c r="G112" s="96"/>
      <c r="H112" s="97">
        <f>H113</f>
        <v>8263.5</v>
      </c>
      <c r="M112" s="157"/>
      <c r="N112" s="168"/>
      <c r="O112" s="160"/>
      <c r="Q112" s="157"/>
      <c r="S112" s="157"/>
      <c r="V112" s="157"/>
    </row>
    <row r="113" spans="2:22" s="170" customFormat="1">
      <c r="B113" s="45" t="s">
        <v>440</v>
      </c>
      <c r="C113" s="95"/>
      <c r="D113" s="96" t="s">
        <v>390</v>
      </c>
      <c r="E113" s="96" t="s">
        <v>321</v>
      </c>
      <c r="F113" s="96" t="s">
        <v>441</v>
      </c>
      <c r="G113" s="96" t="s">
        <v>325</v>
      </c>
      <c r="H113" s="97">
        <f>H114</f>
        <v>8263.5</v>
      </c>
      <c r="M113" s="159"/>
      <c r="N113" s="168"/>
      <c r="O113" s="160"/>
      <c r="Q113" s="159"/>
      <c r="S113" s="159"/>
      <c r="V113" s="193"/>
    </row>
    <row r="114" spans="2:22" s="170" customFormat="1" ht="31.5">
      <c r="B114" s="29" t="s">
        <v>384</v>
      </c>
      <c r="C114" s="95"/>
      <c r="D114" s="96" t="s">
        <v>390</v>
      </c>
      <c r="E114" s="96" t="s">
        <v>321</v>
      </c>
      <c r="F114" s="96" t="s">
        <v>393</v>
      </c>
      <c r="G114" s="96" t="s">
        <v>325</v>
      </c>
      <c r="H114" s="97">
        <f>H115</f>
        <v>8263.5</v>
      </c>
      <c r="N114" s="168"/>
      <c r="O114" s="168"/>
    </row>
    <row r="115" spans="2:22" s="170" customFormat="1" ht="31.5">
      <c r="B115" s="29" t="s">
        <v>394</v>
      </c>
      <c r="C115" s="95"/>
      <c r="D115" s="96" t="s">
        <v>390</v>
      </c>
      <c r="E115" s="96" t="s">
        <v>321</v>
      </c>
      <c r="F115" s="96" t="s">
        <v>393</v>
      </c>
      <c r="G115" s="96" t="s">
        <v>388</v>
      </c>
      <c r="H115" s="97">
        <f>8240.5+23</f>
        <v>8263.5</v>
      </c>
      <c r="N115" s="168"/>
      <c r="O115" s="168"/>
    </row>
    <row r="116" spans="2:22" s="170" customFormat="1" hidden="1">
      <c r="B116" s="105" t="s">
        <v>465</v>
      </c>
      <c r="C116" s="92" t="s">
        <v>466</v>
      </c>
      <c r="D116" s="93"/>
      <c r="E116" s="93"/>
      <c r="F116" s="93"/>
      <c r="G116" s="93"/>
      <c r="H116" s="94">
        <f>H117</f>
        <v>0</v>
      </c>
      <c r="N116" s="168"/>
      <c r="O116" s="168"/>
    </row>
    <row r="117" spans="2:22" s="170" customFormat="1" hidden="1">
      <c r="B117" s="45" t="s">
        <v>467</v>
      </c>
      <c r="C117" s="95"/>
      <c r="D117" s="96" t="s">
        <v>366</v>
      </c>
      <c r="E117" s="96" t="s">
        <v>321</v>
      </c>
      <c r="F117" s="96"/>
      <c r="G117" s="96"/>
      <c r="H117" s="97">
        <f>H118</f>
        <v>0</v>
      </c>
      <c r="M117" s="157"/>
      <c r="N117" s="168"/>
      <c r="O117" s="160"/>
      <c r="Q117" s="157"/>
      <c r="S117" s="157"/>
      <c r="V117" s="157"/>
    </row>
    <row r="118" spans="2:22" s="170" customFormat="1" ht="40.5" hidden="1" customHeight="1">
      <c r="B118" s="29" t="s">
        <v>468</v>
      </c>
      <c r="C118" s="95"/>
      <c r="D118" s="96" t="s">
        <v>366</v>
      </c>
      <c r="E118" s="96" t="s">
        <v>321</v>
      </c>
      <c r="F118" s="96" t="s">
        <v>469</v>
      </c>
      <c r="G118" s="96" t="s">
        <v>325</v>
      </c>
      <c r="H118" s="97">
        <f>H119</f>
        <v>0</v>
      </c>
      <c r="M118" s="157"/>
      <c r="N118" s="168"/>
      <c r="O118" s="160"/>
      <c r="Q118" s="157"/>
      <c r="S118" s="157"/>
      <c r="V118" s="157"/>
    </row>
    <row r="119" spans="2:22" s="170" customFormat="1" ht="31.5" hidden="1">
      <c r="B119" s="29" t="s">
        <v>384</v>
      </c>
      <c r="C119" s="95"/>
      <c r="D119" s="96" t="s">
        <v>366</v>
      </c>
      <c r="E119" s="96" t="s">
        <v>321</v>
      </c>
      <c r="F119" s="96" t="s">
        <v>438</v>
      </c>
      <c r="G119" s="96" t="s">
        <v>325</v>
      </c>
      <c r="H119" s="97">
        <f>H120</f>
        <v>0</v>
      </c>
      <c r="M119" s="159"/>
      <c r="N119" s="168"/>
      <c r="O119" s="160"/>
      <c r="Q119" s="159"/>
      <c r="S119" s="159"/>
    </row>
    <row r="120" spans="2:22" s="170" customFormat="1" ht="31.5" hidden="1">
      <c r="B120" s="29" t="s">
        <v>394</v>
      </c>
      <c r="C120" s="95"/>
      <c r="D120" s="96" t="s">
        <v>366</v>
      </c>
      <c r="E120" s="96" t="s">
        <v>321</v>
      </c>
      <c r="F120" s="96" t="s">
        <v>438</v>
      </c>
      <c r="G120" s="96" t="s">
        <v>388</v>
      </c>
      <c r="H120" s="97"/>
      <c r="M120" s="157"/>
      <c r="N120" s="168"/>
      <c r="O120" s="160"/>
      <c r="Q120" s="157"/>
      <c r="S120" s="157"/>
      <c r="V120" s="157"/>
    </row>
    <row r="121" spans="2:22" s="170" customFormat="1" hidden="1">
      <c r="B121" s="29" t="s">
        <v>398</v>
      </c>
      <c r="C121" s="95"/>
      <c r="D121" s="96" t="s">
        <v>366</v>
      </c>
      <c r="E121" s="96" t="s">
        <v>321</v>
      </c>
      <c r="F121" s="96" t="s">
        <v>438</v>
      </c>
      <c r="G121" s="96" t="s">
        <v>388</v>
      </c>
      <c r="H121" s="97"/>
      <c r="M121" s="157"/>
      <c r="N121" s="168"/>
      <c r="O121" s="160"/>
      <c r="Q121" s="157"/>
      <c r="S121" s="157"/>
      <c r="V121" s="157"/>
    </row>
    <row r="122" spans="2:22" s="170" customFormat="1" hidden="1">
      <c r="B122" s="45" t="s">
        <v>399</v>
      </c>
      <c r="C122" s="95"/>
      <c r="D122" s="96" t="s">
        <v>366</v>
      </c>
      <c r="E122" s="96" t="s">
        <v>321</v>
      </c>
      <c r="F122" s="96" t="s">
        <v>438</v>
      </c>
      <c r="G122" s="96" t="s">
        <v>388</v>
      </c>
      <c r="H122" s="97"/>
      <c r="I122" s="194"/>
      <c r="M122" s="159"/>
      <c r="N122" s="168"/>
      <c r="O122" s="160"/>
      <c r="Q122" s="159"/>
      <c r="S122" s="159"/>
    </row>
    <row r="123" spans="2:22" s="170" customFormat="1" hidden="1">
      <c r="B123" s="45" t="s">
        <v>414</v>
      </c>
      <c r="C123" s="95"/>
      <c r="D123" s="96" t="s">
        <v>413</v>
      </c>
      <c r="E123" s="96" t="s">
        <v>329</v>
      </c>
      <c r="F123" s="96"/>
      <c r="G123" s="96"/>
      <c r="H123" s="97"/>
      <c r="N123" s="168"/>
      <c r="O123" s="168"/>
    </row>
    <row r="124" spans="2:22" s="170" customFormat="1" ht="31.5" hidden="1">
      <c r="B124" s="29" t="s">
        <v>447</v>
      </c>
      <c r="C124" s="95"/>
      <c r="D124" s="96" t="s">
        <v>413</v>
      </c>
      <c r="E124" s="96" t="s">
        <v>329</v>
      </c>
      <c r="F124" s="96" t="s">
        <v>448</v>
      </c>
      <c r="G124" s="96" t="s">
        <v>449</v>
      </c>
      <c r="H124" s="97"/>
      <c r="N124" s="168"/>
      <c r="O124" s="168"/>
    </row>
    <row r="125" spans="2:22" s="170" customFormat="1" ht="12.75" hidden="1" customHeight="1">
      <c r="B125" s="45" t="s">
        <v>373</v>
      </c>
      <c r="C125" s="95"/>
      <c r="D125" s="96" t="s">
        <v>413</v>
      </c>
      <c r="E125" s="96" t="s">
        <v>329</v>
      </c>
      <c r="F125" s="96" t="s">
        <v>451</v>
      </c>
      <c r="G125" s="96" t="s">
        <v>449</v>
      </c>
      <c r="H125" s="97"/>
      <c r="N125" s="168"/>
      <c r="O125" s="168"/>
    </row>
    <row r="126" spans="2:22" s="170" customFormat="1" ht="30.75" customHeight="1">
      <c r="B126" s="105" t="s">
        <v>475</v>
      </c>
      <c r="C126" s="92" t="s">
        <v>273</v>
      </c>
      <c r="D126" s="93"/>
      <c r="E126" s="93"/>
      <c r="F126" s="93"/>
      <c r="G126" s="93"/>
      <c r="H126" s="94">
        <f>H127+H131</f>
        <v>12492.5</v>
      </c>
      <c r="M126" s="157"/>
      <c r="N126" s="168"/>
      <c r="O126" s="160"/>
      <c r="Q126" s="157"/>
      <c r="S126" s="157"/>
      <c r="V126" s="157"/>
    </row>
    <row r="127" spans="2:22" s="170" customFormat="1" ht="15.75" customHeight="1">
      <c r="B127" s="45" t="s">
        <v>454</v>
      </c>
      <c r="C127" s="95"/>
      <c r="D127" s="96" t="s">
        <v>390</v>
      </c>
      <c r="E127" s="96" t="s">
        <v>323</v>
      </c>
      <c r="F127" s="96"/>
      <c r="G127" s="96"/>
      <c r="H127" s="97">
        <f>H128</f>
        <v>12462.5</v>
      </c>
      <c r="M127" s="157"/>
      <c r="N127" s="168"/>
      <c r="O127" s="160"/>
      <c r="Q127" s="157"/>
      <c r="S127" s="157"/>
      <c r="V127" s="157"/>
    </row>
    <row r="128" spans="2:22" s="170" customFormat="1" ht="15.75" customHeight="1">
      <c r="B128" s="29" t="s">
        <v>458</v>
      </c>
      <c r="C128" s="95"/>
      <c r="D128" s="96" t="s">
        <v>390</v>
      </c>
      <c r="E128" s="96" t="s">
        <v>323</v>
      </c>
      <c r="F128" s="96" t="s">
        <v>459</v>
      </c>
      <c r="G128" s="96" t="s">
        <v>325</v>
      </c>
      <c r="H128" s="97">
        <f>H129</f>
        <v>12462.5</v>
      </c>
      <c r="M128" s="159"/>
      <c r="N128" s="168"/>
      <c r="O128" s="160"/>
      <c r="Q128" s="159"/>
      <c r="S128" s="159"/>
    </row>
    <row r="129" spans="2:22" s="170" customFormat="1" ht="31.5">
      <c r="B129" s="29" t="s">
        <v>384</v>
      </c>
      <c r="C129" s="95"/>
      <c r="D129" s="96" t="s">
        <v>390</v>
      </c>
      <c r="E129" s="96" t="s">
        <v>323</v>
      </c>
      <c r="F129" s="96" t="s">
        <v>460</v>
      </c>
      <c r="G129" s="96" t="s">
        <v>325</v>
      </c>
      <c r="H129" s="97">
        <f>H130</f>
        <v>12462.5</v>
      </c>
      <c r="N129" s="168"/>
      <c r="O129" s="168"/>
    </row>
    <row r="130" spans="2:22" s="170" customFormat="1" ht="31.5">
      <c r="B130" s="29" t="s">
        <v>394</v>
      </c>
      <c r="C130" s="95"/>
      <c r="D130" s="96" t="s">
        <v>390</v>
      </c>
      <c r="E130" s="96" t="s">
        <v>323</v>
      </c>
      <c r="F130" s="96" t="s">
        <v>460</v>
      </c>
      <c r="G130" s="96" t="s">
        <v>388</v>
      </c>
      <c r="H130" s="97">
        <v>12462.5</v>
      </c>
      <c r="N130" s="168"/>
      <c r="O130" s="168"/>
    </row>
    <row r="131" spans="2:22" s="170" customFormat="1" ht="15.75" customHeight="1">
      <c r="B131" s="29" t="s">
        <v>395</v>
      </c>
      <c r="C131" s="95"/>
      <c r="D131" s="96" t="s">
        <v>390</v>
      </c>
      <c r="E131" s="96" t="s">
        <v>390</v>
      </c>
      <c r="F131" s="96"/>
      <c r="G131" s="96"/>
      <c r="H131" s="97">
        <f>H132</f>
        <v>30</v>
      </c>
      <c r="N131" s="168"/>
      <c r="O131" s="168"/>
    </row>
    <row r="132" spans="2:22" s="170" customFormat="1" ht="31.5">
      <c r="B132" s="29" t="s">
        <v>461</v>
      </c>
      <c r="C132" s="95"/>
      <c r="D132" s="96" t="s">
        <v>390</v>
      </c>
      <c r="E132" s="96" t="s">
        <v>390</v>
      </c>
      <c r="F132" s="96" t="s">
        <v>462</v>
      </c>
      <c r="G132" s="96" t="s">
        <v>325</v>
      </c>
      <c r="H132" s="97">
        <f>H133</f>
        <v>30</v>
      </c>
      <c r="M132" s="157"/>
      <c r="N132" s="168"/>
      <c r="O132" s="160"/>
      <c r="Q132" s="160"/>
      <c r="S132" s="160"/>
      <c r="V132" s="157"/>
    </row>
    <row r="133" spans="2:22" s="170" customFormat="1">
      <c r="B133" s="45" t="s">
        <v>463</v>
      </c>
      <c r="C133" s="95"/>
      <c r="D133" s="96" t="s">
        <v>390</v>
      </c>
      <c r="E133" s="96" t="s">
        <v>390</v>
      </c>
      <c r="F133" s="96" t="s">
        <v>464</v>
      </c>
      <c r="G133" s="96" t="s">
        <v>325</v>
      </c>
      <c r="H133" s="97">
        <f>H134</f>
        <v>30</v>
      </c>
      <c r="M133" s="159"/>
      <c r="N133" s="168"/>
      <c r="O133" s="160"/>
      <c r="Q133" s="159"/>
      <c r="R133" s="195"/>
      <c r="S133" s="159"/>
      <c r="V133" s="157"/>
    </row>
    <row r="134" spans="2:22" s="170" customFormat="1" ht="31.5">
      <c r="B134" s="29" t="s">
        <v>326</v>
      </c>
      <c r="C134" s="95"/>
      <c r="D134" s="96" t="s">
        <v>390</v>
      </c>
      <c r="E134" s="96" t="s">
        <v>390</v>
      </c>
      <c r="F134" s="96" t="s">
        <v>464</v>
      </c>
      <c r="G134" s="96" t="s">
        <v>327</v>
      </c>
      <c r="H134" s="97">
        <v>30</v>
      </c>
      <c r="M134" s="159"/>
      <c r="N134" s="168"/>
      <c r="O134" s="160"/>
      <c r="Q134" s="159"/>
      <c r="R134" s="195"/>
      <c r="S134" s="159"/>
      <c r="V134" s="157"/>
    </row>
    <row r="135" spans="2:22" s="170" customFormat="1" ht="29.25">
      <c r="B135" s="262" t="s">
        <v>476</v>
      </c>
      <c r="C135" s="92" t="s">
        <v>289</v>
      </c>
      <c r="D135" s="93"/>
      <c r="E135" s="93"/>
      <c r="F135" s="93"/>
      <c r="G135" s="93"/>
      <c r="H135" s="94">
        <f>H136+H140</f>
        <v>6738.6</v>
      </c>
      <c r="M135" s="159"/>
      <c r="N135" s="168"/>
      <c r="O135" s="160"/>
      <c r="Q135" s="159"/>
      <c r="S135" s="159"/>
    </row>
    <row r="136" spans="2:22" s="170" customFormat="1">
      <c r="B136" s="45" t="s">
        <v>454</v>
      </c>
      <c r="C136" s="95"/>
      <c r="D136" s="96" t="s">
        <v>390</v>
      </c>
      <c r="E136" s="96" t="s">
        <v>323</v>
      </c>
      <c r="F136" s="96"/>
      <c r="G136" s="96"/>
      <c r="H136" s="154">
        <f>H137</f>
        <v>6468.6</v>
      </c>
      <c r="M136" s="157"/>
      <c r="N136" s="168"/>
      <c r="O136" s="160"/>
      <c r="Q136" s="157"/>
      <c r="S136" s="157"/>
      <c r="V136" s="157"/>
    </row>
    <row r="137" spans="2:22" s="170" customFormat="1" ht="15.75" customHeight="1">
      <c r="B137" s="29" t="s">
        <v>458</v>
      </c>
      <c r="C137" s="95"/>
      <c r="D137" s="96" t="s">
        <v>390</v>
      </c>
      <c r="E137" s="96" t="s">
        <v>323</v>
      </c>
      <c r="F137" s="96" t="s">
        <v>459</v>
      </c>
      <c r="G137" s="96" t="s">
        <v>325</v>
      </c>
      <c r="H137" s="97">
        <f>H138</f>
        <v>6468.6</v>
      </c>
      <c r="M137" s="157"/>
      <c r="N137" s="168"/>
      <c r="O137" s="160"/>
      <c r="Q137" s="157"/>
      <c r="S137" s="157"/>
      <c r="V137" s="157"/>
    </row>
    <row r="138" spans="2:22" s="170" customFormat="1" ht="27.75" customHeight="1">
      <c r="B138" s="29" t="s">
        <v>384</v>
      </c>
      <c r="C138" s="95"/>
      <c r="D138" s="96" t="s">
        <v>390</v>
      </c>
      <c r="E138" s="96" t="s">
        <v>323</v>
      </c>
      <c r="F138" s="96" t="s">
        <v>460</v>
      </c>
      <c r="G138" s="96" t="s">
        <v>325</v>
      </c>
      <c r="H138" s="97">
        <f>H139</f>
        <v>6468.6</v>
      </c>
      <c r="M138" s="159"/>
      <c r="N138" s="168"/>
      <c r="O138" s="160"/>
      <c r="Q138" s="159"/>
      <c r="S138" s="159"/>
    </row>
    <row r="139" spans="2:22" s="170" customFormat="1" ht="28.5" customHeight="1">
      <c r="B139" s="29" t="s">
        <v>394</v>
      </c>
      <c r="C139" s="95"/>
      <c r="D139" s="96" t="s">
        <v>390</v>
      </c>
      <c r="E139" s="96" t="s">
        <v>323</v>
      </c>
      <c r="F139" s="96" t="s">
        <v>460</v>
      </c>
      <c r="G139" s="96" t="s">
        <v>388</v>
      </c>
      <c r="H139" s="97">
        <v>6468.6</v>
      </c>
      <c r="M139" s="157"/>
      <c r="N139" s="168"/>
      <c r="O139" s="160"/>
      <c r="Q139" s="157"/>
      <c r="S139" s="157"/>
      <c r="V139" s="157"/>
    </row>
    <row r="140" spans="2:22" s="170" customFormat="1" ht="15.75" customHeight="1">
      <c r="B140" s="29" t="s">
        <v>395</v>
      </c>
      <c r="C140" s="95"/>
      <c r="D140" s="96" t="s">
        <v>390</v>
      </c>
      <c r="E140" s="96" t="s">
        <v>390</v>
      </c>
      <c r="F140" s="96"/>
      <c r="G140" s="96"/>
      <c r="H140" s="97">
        <f>H141</f>
        <v>270</v>
      </c>
      <c r="M140" s="157"/>
      <c r="N140" s="168"/>
      <c r="O140" s="160"/>
      <c r="Q140" s="157"/>
      <c r="S140" s="157"/>
      <c r="V140" s="157"/>
    </row>
    <row r="141" spans="2:22" s="170" customFormat="1" ht="27" customHeight="1">
      <c r="B141" s="29" t="s">
        <v>461</v>
      </c>
      <c r="C141" s="95"/>
      <c r="D141" s="96" t="s">
        <v>390</v>
      </c>
      <c r="E141" s="96" t="s">
        <v>390</v>
      </c>
      <c r="F141" s="96" t="s">
        <v>462</v>
      </c>
      <c r="G141" s="96" t="s">
        <v>325</v>
      </c>
      <c r="H141" s="97">
        <f>H142</f>
        <v>270</v>
      </c>
      <c r="M141" s="159"/>
      <c r="N141" s="168"/>
      <c r="O141" s="160"/>
      <c r="Q141" s="159"/>
      <c r="S141" s="159"/>
    </row>
    <row r="142" spans="2:22" s="170" customFormat="1">
      <c r="B142" s="45" t="s">
        <v>463</v>
      </c>
      <c r="C142" s="95"/>
      <c r="D142" s="96" t="s">
        <v>390</v>
      </c>
      <c r="E142" s="96" t="s">
        <v>390</v>
      </c>
      <c r="F142" s="96" t="s">
        <v>464</v>
      </c>
      <c r="G142" s="96" t="s">
        <v>325</v>
      </c>
      <c r="H142" s="97">
        <f>H143</f>
        <v>270</v>
      </c>
      <c r="N142" s="168"/>
      <c r="O142" s="168"/>
    </row>
    <row r="143" spans="2:22" s="170" customFormat="1" ht="27" customHeight="1">
      <c r="B143" s="29" t="s">
        <v>326</v>
      </c>
      <c r="C143" s="95"/>
      <c r="D143" s="96" t="s">
        <v>390</v>
      </c>
      <c r="E143" s="96" t="s">
        <v>390</v>
      </c>
      <c r="F143" s="96" t="s">
        <v>464</v>
      </c>
      <c r="G143" s="96" t="s">
        <v>327</v>
      </c>
      <c r="H143" s="97">
        <v>270</v>
      </c>
      <c r="N143" s="168"/>
      <c r="O143" s="168"/>
    </row>
    <row r="144" spans="2:22" s="170" customFormat="1" ht="15.75" customHeight="1">
      <c r="B144" s="105" t="s">
        <v>477</v>
      </c>
      <c r="C144" s="92" t="s">
        <v>287</v>
      </c>
      <c r="D144" s="93"/>
      <c r="E144" s="93"/>
      <c r="F144" s="93"/>
      <c r="G144" s="93"/>
      <c r="H144" s="94">
        <f>H145+H149</f>
        <v>4683.7</v>
      </c>
      <c r="N144" s="168"/>
      <c r="O144" s="168"/>
    </row>
    <row r="145" spans="2:22" s="170" customFormat="1">
      <c r="B145" s="45" t="s">
        <v>454</v>
      </c>
      <c r="C145" s="95"/>
      <c r="D145" s="96" t="s">
        <v>390</v>
      </c>
      <c r="E145" s="96" t="s">
        <v>323</v>
      </c>
      <c r="F145" s="96"/>
      <c r="G145" s="96"/>
      <c r="H145" s="154">
        <f>H146</f>
        <v>4603.7</v>
      </c>
      <c r="M145" s="157"/>
      <c r="N145" s="168"/>
      <c r="O145" s="160"/>
      <c r="Q145" s="157"/>
      <c r="S145" s="157"/>
      <c r="V145" s="157"/>
    </row>
    <row r="146" spans="2:22" s="170" customFormat="1" ht="16.5" customHeight="1">
      <c r="B146" s="29" t="s">
        <v>458</v>
      </c>
      <c r="C146" s="95"/>
      <c r="D146" s="96" t="s">
        <v>390</v>
      </c>
      <c r="E146" s="96" t="s">
        <v>323</v>
      </c>
      <c r="F146" s="96" t="s">
        <v>459</v>
      </c>
      <c r="G146" s="96" t="s">
        <v>325</v>
      </c>
      <c r="H146" s="97">
        <f>H147</f>
        <v>4603.7</v>
      </c>
      <c r="M146" s="157"/>
      <c r="N146" s="168"/>
      <c r="O146" s="160"/>
      <c r="Q146" s="157"/>
      <c r="S146" s="157"/>
      <c r="V146" s="157"/>
    </row>
    <row r="147" spans="2:22" s="170" customFormat="1" ht="29.25" customHeight="1">
      <c r="B147" s="29" t="s">
        <v>384</v>
      </c>
      <c r="C147" s="95"/>
      <c r="D147" s="96" t="s">
        <v>390</v>
      </c>
      <c r="E147" s="96" t="s">
        <v>323</v>
      </c>
      <c r="F147" s="96" t="s">
        <v>460</v>
      </c>
      <c r="G147" s="96" t="s">
        <v>325</v>
      </c>
      <c r="H147" s="97">
        <f>H148</f>
        <v>4603.7</v>
      </c>
      <c r="M147" s="157"/>
      <c r="N147" s="168"/>
      <c r="O147" s="160"/>
      <c r="Q147" s="157"/>
      <c r="S147" s="157"/>
      <c r="V147" s="157"/>
    </row>
    <row r="148" spans="2:22" s="170" customFormat="1" ht="31.5">
      <c r="B148" s="29" t="s">
        <v>394</v>
      </c>
      <c r="C148" s="95"/>
      <c r="D148" s="96" t="s">
        <v>390</v>
      </c>
      <c r="E148" s="96" t="s">
        <v>323</v>
      </c>
      <c r="F148" s="96" t="s">
        <v>460</v>
      </c>
      <c r="G148" s="96" t="s">
        <v>388</v>
      </c>
      <c r="H148" s="97">
        <v>4603.7</v>
      </c>
      <c r="M148" s="159"/>
      <c r="N148" s="168"/>
      <c r="O148" s="160"/>
      <c r="P148" s="186"/>
      <c r="Q148" s="159"/>
      <c r="S148" s="159"/>
    </row>
    <row r="149" spans="2:22" s="170" customFormat="1" ht="14.25" customHeight="1">
      <c r="B149" s="29" t="s">
        <v>395</v>
      </c>
      <c r="C149" s="95"/>
      <c r="D149" s="96" t="s">
        <v>390</v>
      </c>
      <c r="E149" s="96" t="s">
        <v>390</v>
      </c>
      <c r="F149" s="96"/>
      <c r="G149" s="96"/>
      <c r="H149" s="97">
        <f>H150</f>
        <v>80</v>
      </c>
      <c r="M149" s="157"/>
      <c r="N149" s="168"/>
      <c r="O149" s="160"/>
      <c r="Q149" s="157"/>
      <c r="S149" s="157"/>
      <c r="V149" s="157"/>
    </row>
    <row r="150" spans="2:22" s="170" customFormat="1" ht="30.75" customHeight="1">
      <c r="B150" s="29" t="s">
        <v>461</v>
      </c>
      <c r="C150" s="95"/>
      <c r="D150" s="96" t="s">
        <v>390</v>
      </c>
      <c r="E150" s="96" t="s">
        <v>390</v>
      </c>
      <c r="F150" s="96" t="s">
        <v>462</v>
      </c>
      <c r="G150" s="96" t="s">
        <v>325</v>
      </c>
      <c r="H150" s="97">
        <f>H151</f>
        <v>80</v>
      </c>
      <c r="M150" s="159"/>
      <c r="N150" s="168"/>
      <c r="O150" s="160"/>
      <c r="Q150" s="159"/>
      <c r="S150" s="159"/>
    </row>
    <row r="151" spans="2:22" s="170" customFormat="1" ht="14.25" customHeight="1">
      <c r="B151" s="45" t="s">
        <v>463</v>
      </c>
      <c r="C151" s="95"/>
      <c r="D151" s="96" t="s">
        <v>390</v>
      </c>
      <c r="E151" s="96" t="s">
        <v>390</v>
      </c>
      <c r="F151" s="96" t="s">
        <v>464</v>
      </c>
      <c r="G151" s="96" t="s">
        <v>325</v>
      </c>
      <c r="H151" s="97">
        <f>H152</f>
        <v>80</v>
      </c>
      <c r="M151" s="157"/>
      <c r="N151" s="168"/>
      <c r="O151" s="160"/>
      <c r="Q151" s="157"/>
      <c r="S151" s="157"/>
      <c r="V151" s="157"/>
    </row>
    <row r="152" spans="2:22" s="170" customFormat="1" ht="29.25" customHeight="1">
      <c r="B152" s="29" t="s">
        <v>326</v>
      </c>
      <c r="C152" s="95"/>
      <c r="D152" s="96" t="s">
        <v>390</v>
      </c>
      <c r="E152" s="96" t="s">
        <v>390</v>
      </c>
      <c r="F152" s="96" t="s">
        <v>464</v>
      </c>
      <c r="G152" s="96" t="s">
        <v>327</v>
      </c>
      <c r="H152" s="97">
        <v>80</v>
      </c>
      <c r="M152" s="159"/>
      <c r="N152" s="168"/>
      <c r="O152" s="160"/>
      <c r="Q152" s="159"/>
      <c r="S152" s="159"/>
    </row>
    <row r="153" spans="2:22" s="170" customFormat="1" ht="28.5" customHeight="1">
      <c r="B153" s="105" t="s">
        <v>478</v>
      </c>
      <c r="C153" s="158" t="s">
        <v>291</v>
      </c>
      <c r="D153" s="96"/>
      <c r="E153" s="96"/>
      <c r="F153" s="96"/>
      <c r="G153" s="96"/>
      <c r="H153" s="99">
        <f>H154</f>
        <v>1910.2</v>
      </c>
      <c r="N153" s="168"/>
      <c r="O153" s="168"/>
    </row>
    <row r="154" spans="2:22" s="170" customFormat="1">
      <c r="B154" s="45" t="s">
        <v>346</v>
      </c>
      <c r="C154" s="98"/>
      <c r="D154" s="96" t="s">
        <v>321</v>
      </c>
      <c r="E154" s="96" t="s">
        <v>347</v>
      </c>
      <c r="F154" s="96"/>
      <c r="G154" s="96"/>
      <c r="H154" s="97">
        <f>H155</f>
        <v>1910.2</v>
      </c>
      <c r="N154" s="168"/>
      <c r="O154" s="196"/>
      <c r="Q154" s="196"/>
      <c r="S154" s="196"/>
    </row>
    <row r="155" spans="2:22" s="170" customFormat="1" ht="63">
      <c r="B155" s="29" t="s">
        <v>831</v>
      </c>
      <c r="C155" s="98"/>
      <c r="D155" s="96" t="s">
        <v>321</v>
      </c>
      <c r="E155" s="96" t="s">
        <v>347</v>
      </c>
      <c r="F155" s="96" t="s">
        <v>383</v>
      </c>
      <c r="G155" s="96" t="s">
        <v>325</v>
      </c>
      <c r="H155" s="97">
        <f>H156</f>
        <v>1910.2</v>
      </c>
      <c r="N155" s="168"/>
      <c r="O155" s="196"/>
      <c r="Q155" s="196"/>
      <c r="S155" s="196"/>
    </row>
    <row r="156" spans="2:22" s="170" customFormat="1" ht="30" customHeight="1">
      <c r="B156" s="29" t="s">
        <v>384</v>
      </c>
      <c r="C156" s="98"/>
      <c r="D156" s="96" t="s">
        <v>321</v>
      </c>
      <c r="E156" s="96" t="s">
        <v>347</v>
      </c>
      <c r="F156" s="96" t="s">
        <v>385</v>
      </c>
      <c r="G156" s="96" t="s">
        <v>325</v>
      </c>
      <c r="H156" s="97">
        <f>H157</f>
        <v>1910.2</v>
      </c>
      <c r="N156" s="168"/>
      <c r="O156" s="196"/>
      <c r="Q156" s="196"/>
      <c r="S156" s="196"/>
    </row>
    <row r="157" spans="2:22" s="170" customFormat="1" ht="30" customHeight="1">
      <c r="B157" s="29" t="s">
        <v>394</v>
      </c>
      <c r="C157" s="98"/>
      <c r="D157" s="96" t="s">
        <v>321</v>
      </c>
      <c r="E157" s="96" t="s">
        <v>347</v>
      </c>
      <c r="F157" s="96" t="s">
        <v>385</v>
      </c>
      <c r="G157" s="96" t="s">
        <v>388</v>
      </c>
      <c r="H157" s="97">
        <v>1910.2</v>
      </c>
      <c r="N157" s="168"/>
      <c r="O157" s="160"/>
      <c r="Q157" s="160"/>
      <c r="S157" s="160"/>
    </row>
    <row r="158" spans="2:22" s="170" customFormat="1" ht="47.25">
      <c r="B158" s="105" t="s">
        <v>750</v>
      </c>
      <c r="C158" s="92" t="s">
        <v>294</v>
      </c>
      <c r="D158" s="93"/>
      <c r="E158" s="93"/>
      <c r="F158" s="93"/>
      <c r="G158" s="93"/>
      <c r="H158" s="94">
        <f>H159</f>
        <v>3073</v>
      </c>
      <c r="N158" s="168"/>
      <c r="O158" s="160"/>
      <c r="Q158" s="160"/>
      <c r="S158" s="160"/>
    </row>
    <row r="159" spans="2:22" s="170" customFormat="1">
      <c r="B159" s="45" t="s">
        <v>479</v>
      </c>
      <c r="C159" s="95"/>
      <c r="D159" s="96" t="s">
        <v>413</v>
      </c>
      <c r="E159" s="96" t="s">
        <v>323</v>
      </c>
      <c r="F159" s="96"/>
      <c r="G159" s="96"/>
      <c r="H159" s="97">
        <f>H160</f>
        <v>3073</v>
      </c>
      <c r="N159" s="168"/>
      <c r="O159" s="160"/>
      <c r="Q159" s="160"/>
      <c r="S159" s="160"/>
    </row>
    <row r="160" spans="2:22" s="170" customFormat="1" ht="31.5">
      <c r="B160" s="29" t="s">
        <v>480</v>
      </c>
      <c r="C160" s="95"/>
      <c r="D160" s="96" t="s">
        <v>413</v>
      </c>
      <c r="E160" s="96" t="s">
        <v>323</v>
      </c>
      <c r="F160" s="96" t="s">
        <v>481</v>
      </c>
      <c r="G160" s="96" t="s">
        <v>325</v>
      </c>
      <c r="H160" s="97">
        <f>H161</f>
        <v>3073</v>
      </c>
      <c r="N160" s="168"/>
      <c r="O160" s="160"/>
      <c r="Q160" s="160"/>
      <c r="S160" s="160"/>
    </row>
    <row r="161" spans="2:22" s="170" customFormat="1" ht="27" customHeight="1">
      <c r="B161" s="29" t="s">
        <v>384</v>
      </c>
      <c r="C161" s="95"/>
      <c r="D161" s="96" t="s">
        <v>413</v>
      </c>
      <c r="E161" s="96" t="s">
        <v>323</v>
      </c>
      <c r="F161" s="96" t="s">
        <v>482</v>
      </c>
      <c r="G161" s="96" t="s">
        <v>325</v>
      </c>
      <c r="H161" s="97">
        <f>H162</f>
        <v>3073</v>
      </c>
      <c r="N161" s="168"/>
      <c r="O161" s="160"/>
      <c r="Q161" s="160"/>
      <c r="S161" s="159"/>
    </row>
    <row r="162" spans="2:22" s="170" customFormat="1" ht="15" customHeight="1">
      <c r="B162" s="29" t="s">
        <v>483</v>
      </c>
      <c r="C162" s="95"/>
      <c r="D162" s="96" t="s">
        <v>413</v>
      </c>
      <c r="E162" s="96" t="s">
        <v>323</v>
      </c>
      <c r="F162" s="96" t="s">
        <v>482</v>
      </c>
      <c r="G162" s="96" t="s">
        <v>388</v>
      </c>
      <c r="H162" s="97">
        <v>3073</v>
      </c>
      <c r="N162" s="168"/>
      <c r="O162" s="160"/>
      <c r="Q162" s="160"/>
      <c r="S162" s="160"/>
    </row>
    <row r="163" spans="2:22" s="170" customFormat="1" ht="32.25" customHeight="1">
      <c r="B163" s="105" t="s">
        <v>298</v>
      </c>
      <c r="C163" s="158" t="s">
        <v>297</v>
      </c>
      <c r="D163" s="96"/>
      <c r="E163" s="96"/>
      <c r="F163" s="96"/>
      <c r="G163" s="96"/>
      <c r="H163" s="99">
        <f>H164</f>
        <v>3055.9</v>
      </c>
      <c r="N163" s="168"/>
      <c r="O163" s="160"/>
      <c r="Q163" s="160"/>
      <c r="S163" s="159"/>
    </row>
    <row r="164" spans="2:22" s="170" customFormat="1" ht="17.25" customHeight="1">
      <c r="B164" s="45" t="s">
        <v>484</v>
      </c>
      <c r="C164" s="98"/>
      <c r="D164" s="96" t="s">
        <v>329</v>
      </c>
      <c r="E164" s="96" t="s">
        <v>323</v>
      </c>
      <c r="F164" s="96"/>
      <c r="G164" s="96"/>
      <c r="H164" s="97">
        <f>H165</f>
        <v>3055.9</v>
      </c>
      <c r="M164" s="196"/>
      <c r="N164" s="168"/>
      <c r="O164" s="196"/>
      <c r="Q164" s="196"/>
      <c r="S164" s="196"/>
      <c r="V164" s="196"/>
    </row>
    <row r="165" spans="2:22" s="170" customFormat="1" ht="30" customHeight="1">
      <c r="B165" s="29" t="s">
        <v>485</v>
      </c>
      <c r="C165" s="98"/>
      <c r="D165" s="96" t="s">
        <v>329</v>
      </c>
      <c r="E165" s="96" t="s">
        <v>323</v>
      </c>
      <c r="F165" s="96" t="s">
        <v>486</v>
      </c>
      <c r="G165" s="96" t="s">
        <v>325</v>
      </c>
      <c r="H165" s="97">
        <f>H166+H168+H170+H172</f>
        <v>3055.9</v>
      </c>
      <c r="M165" s="157"/>
      <c r="N165" s="168"/>
      <c r="O165" s="160"/>
      <c r="Q165" s="157"/>
      <c r="S165" s="157"/>
      <c r="V165" s="157"/>
    </row>
    <row r="166" spans="2:22" s="170" customFormat="1" ht="93" customHeight="1">
      <c r="B166" s="29" t="s">
        <v>487</v>
      </c>
      <c r="C166" s="98"/>
      <c r="D166" s="96" t="s">
        <v>329</v>
      </c>
      <c r="E166" s="96" t="s">
        <v>323</v>
      </c>
      <c r="F166" s="96" t="s">
        <v>488</v>
      </c>
      <c r="G166" s="96" t="s">
        <v>325</v>
      </c>
      <c r="H166" s="97">
        <f>H167</f>
        <v>355.9</v>
      </c>
      <c r="M166" s="157"/>
      <c r="N166" s="168"/>
      <c r="O166" s="160"/>
      <c r="Q166" s="157"/>
      <c r="S166" s="157"/>
      <c r="V166" s="157"/>
    </row>
    <row r="167" spans="2:22" s="170" customFormat="1" ht="59.25" customHeight="1">
      <c r="B167" s="29" t="s">
        <v>489</v>
      </c>
      <c r="C167" s="98"/>
      <c r="D167" s="96" t="s">
        <v>329</v>
      </c>
      <c r="E167" s="96" t="s">
        <v>323</v>
      </c>
      <c r="F167" s="96" t="s">
        <v>488</v>
      </c>
      <c r="G167" s="96" t="s">
        <v>490</v>
      </c>
      <c r="H167" s="97">
        <v>355.9</v>
      </c>
      <c r="M167" s="159"/>
      <c r="N167" s="168"/>
      <c r="O167" s="160"/>
      <c r="Q167" s="160"/>
      <c r="S167" s="159"/>
    </row>
    <row r="168" spans="2:22" s="170" customFormat="1" ht="17.25" customHeight="1">
      <c r="B168" s="45" t="s">
        <v>491</v>
      </c>
      <c r="C168" s="98"/>
      <c r="D168" s="96" t="s">
        <v>329</v>
      </c>
      <c r="E168" s="96" t="s">
        <v>323</v>
      </c>
      <c r="F168" s="96" t="s">
        <v>492</v>
      </c>
      <c r="G168" s="96" t="s">
        <v>325</v>
      </c>
      <c r="H168" s="97">
        <f>H169</f>
        <v>2027</v>
      </c>
      <c r="M168" s="159"/>
      <c r="N168" s="168"/>
      <c r="O168" s="160"/>
      <c r="Q168" s="160"/>
      <c r="S168" s="159"/>
    </row>
    <row r="169" spans="2:22" s="170" customFormat="1" ht="62.25" customHeight="1">
      <c r="B169" s="29" t="s">
        <v>489</v>
      </c>
      <c r="C169" s="98"/>
      <c r="D169" s="96" t="s">
        <v>329</v>
      </c>
      <c r="E169" s="96" t="s">
        <v>323</v>
      </c>
      <c r="F169" s="96" t="s">
        <v>492</v>
      </c>
      <c r="G169" s="96" t="s">
        <v>490</v>
      </c>
      <c r="H169" s="97">
        <v>2027</v>
      </c>
      <c r="M169" s="157"/>
      <c r="N169" s="168"/>
      <c r="O169" s="160"/>
      <c r="Q169" s="157"/>
      <c r="S169" s="157"/>
      <c r="V169" s="157"/>
    </row>
    <row r="170" spans="2:22" s="170" customFormat="1" ht="46.5" customHeight="1">
      <c r="B170" s="29" t="s">
        <v>493</v>
      </c>
      <c r="C170" s="98"/>
      <c r="D170" s="96" t="s">
        <v>329</v>
      </c>
      <c r="E170" s="96" t="s">
        <v>323</v>
      </c>
      <c r="F170" s="96" t="s">
        <v>494</v>
      </c>
      <c r="G170" s="96" t="s">
        <v>325</v>
      </c>
      <c r="H170" s="97">
        <f>H171</f>
        <v>420.4</v>
      </c>
      <c r="M170" s="157"/>
      <c r="N170" s="168"/>
      <c r="O170" s="160"/>
      <c r="Q170" s="157"/>
      <c r="S170" s="157"/>
      <c r="V170" s="157"/>
    </row>
    <row r="171" spans="2:22" s="170" customFormat="1" ht="63" customHeight="1">
      <c r="B171" s="29" t="s">
        <v>489</v>
      </c>
      <c r="C171" s="98"/>
      <c r="D171" s="96" t="s">
        <v>329</v>
      </c>
      <c r="E171" s="96" t="s">
        <v>323</v>
      </c>
      <c r="F171" s="96" t="s">
        <v>494</v>
      </c>
      <c r="G171" s="96" t="s">
        <v>490</v>
      </c>
      <c r="H171" s="97">
        <v>420.4</v>
      </c>
      <c r="M171" s="159"/>
      <c r="N171" s="168"/>
      <c r="O171" s="160"/>
      <c r="Q171" s="160"/>
      <c r="S171" s="159"/>
    </row>
    <row r="172" spans="2:22" s="170" customFormat="1" ht="47.25" customHeight="1">
      <c r="B172" s="29" t="s">
        <v>495</v>
      </c>
      <c r="C172" s="98"/>
      <c r="D172" s="96" t="s">
        <v>329</v>
      </c>
      <c r="E172" s="96" t="s">
        <v>323</v>
      </c>
      <c r="F172" s="96" t="s">
        <v>496</v>
      </c>
      <c r="G172" s="96" t="s">
        <v>325</v>
      </c>
      <c r="H172" s="97">
        <f>H173</f>
        <v>252.6</v>
      </c>
      <c r="M172" s="159"/>
      <c r="N172" s="168"/>
      <c r="O172" s="160"/>
      <c r="Q172" s="160"/>
      <c r="S172" s="159"/>
    </row>
    <row r="173" spans="2:22" s="170" customFormat="1" ht="15" customHeight="1">
      <c r="B173" s="29" t="s">
        <v>415</v>
      </c>
      <c r="C173" s="98"/>
      <c r="D173" s="96" t="s">
        <v>329</v>
      </c>
      <c r="E173" s="96" t="s">
        <v>323</v>
      </c>
      <c r="F173" s="96" t="s">
        <v>496</v>
      </c>
      <c r="G173" s="96" t="s">
        <v>418</v>
      </c>
      <c r="H173" s="97">
        <v>252.6</v>
      </c>
      <c r="M173" s="196"/>
      <c r="N173" s="168"/>
      <c r="O173" s="196"/>
      <c r="Q173" s="196"/>
      <c r="S173" s="196"/>
      <c r="V173" s="196"/>
    </row>
    <row r="174" spans="2:22" s="170" customFormat="1" ht="45" customHeight="1">
      <c r="B174" s="105" t="s">
        <v>814</v>
      </c>
      <c r="C174" s="92" t="s">
        <v>293</v>
      </c>
      <c r="D174" s="93"/>
      <c r="E174" s="93"/>
      <c r="F174" s="93"/>
      <c r="G174" s="93"/>
      <c r="H174" s="94">
        <f>H175</f>
        <v>578.5</v>
      </c>
      <c r="M174" s="157"/>
      <c r="N174" s="168"/>
      <c r="O174" s="160"/>
      <c r="Q174" s="157"/>
      <c r="S174" s="157"/>
      <c r="V174" s="157"/>
    </row>
    <row r="175" spans="2:22" s="170" customFormat="1" ht="30.75" customHeight="1">
      <c r="B175" s="29" t="s">
        <v>436</v>
      </c>
      <c r="C175" s="95"/>
      <c r="D175" s="96" t="s">
        <v>401</v>
      </c>
      <c r="E175" s="96" t="s">
        <v>413</v>
      </c>
      <c r="F175" s="96"/>
      <c r="G175" s="96"/>
      <c r="H175" s="97">
        <f>H176</f>
        <v>578.5</v>
      </c>
      <c r="M175" s="157"/>
      <c r="N175" s="168"/>
      <c r="O175" s="160"/>
      <c r="Q175" s="157"/>
      <c r="S175" s="157"/>
      <c r="V175" s="157"/>
    </row>
    <row r="176" spans="2:22" s="170" customFormat="1" ht="31.5" customHeight="1">
      <c r="B176" s="29" t="s">
        <v>360</v>
      </c>
      <c r="C176" s="95"/>
      <c r="D176" s="96" t="s">
        <v>401</v>
      </c>
      <c r="E176" s="96" t="s">
        <v>413</v>
      </c>
      <c r="F176" s="96" t="s">
        <v>361</v>
      </c>
      <c r="G176" s="96" t="s">
        <v>325</v>
      </c>
      <c r="H176" s="97">
        <f>H177</f>
        <v>578.5</v>
      </c>
      <c r="M176" s="159"/>
      <c r="N176" s="168"/>
      <c r="O176" s="160"/>
      <c r="Q176" s="160"/>
      <c r="S176" s="159"/>
    </row>
    <row r="177" spans="1:22" s="170" customFormat="1" ht="30" customHeight="1">
      <c r="B177" s="29" t="s">
        <v>326</v>
      </c>
      <c r="C177" s="95"/>
      <c r="D177" s="96" t="s">
        <v>401</v>
      </c>
      <c r="E177" s="96" t="s">
        <v>413</v>
      </c>
      <c r="F177" s="96" t="s">
        <v>361</v>
      </c>
      <c r="G177" s="96" t="s">
        <v>345</v>
      </c>
      <c r="H177" s="97">
        <f>H178+H179+H180</f>
        <v>578.5</v>
      </c>
      <c r="I177" s="193"/>
      <c r="M177" s="196"/>
      <c r="N177" s="168"/>
      <c r="O177" s="196"/>
      <c r="Q177" s="196"/>
      <c r="S177" s="196"/>
      <c r="V177" s="196"/>
    </row>
    <row r="178" spans="1:22" s="170" customFormat="1" ht="16.5" customHeight="1">
      <c r="B178" s="29" t="s">
        <v>745</v>
      </c>
      <c r="C178" s="95"/>
      <c r="D178" s="96" t="s">
        <v>401</v>
      </c>
      <c r="E178" s="96" t="s">
        <v>413</v>
      </c>
      <c r="F178" s="96" t="s">
        <v>746</v>
      </c>
      <c r="G178" s="96" t="s">
        <v>345</v>
      </c>
      <c r="H178" s="97">
        <v>305</v>
      </c>
      <c r="M178" s="157"/>
      <c r="N178" s="168"/>
      <c r="O178" s="160"/>
      <c r="Q178" s="157"/>
      <c r="S178" s="157"/>
      <c r="V178" s="157"/>
    </row>
    <row r="179" spans="1:22" s="170" customFormat="1" ht="17.25" customHeight="1">
      <c r="B179" s="29" t="s">
        <v>747</v>
      </c>
      <c r="C179" s="95"/>
      <c r="D179" s="96" t="s">
        <v>401</v>
      </c>
      <c r="E179" s="96" t="s">
        <v>413</v>
      </c>
      <c r="F179" s="96" t="s">
        <v>748</v>
      </c>
      <c r="G179" s="96" t="s">
        <v>345</v>
      </c>
      <c r="H179" s="97">
        <v>192.5</v>
      </c>
      <c r="M179" s="157"/>
      <c r="N179" s="168"/>
      <c r="O179" s="160"/>
      <c r="Q179" s="157"/>
      <c r="S179" s="157"/>
      <c r="V179" s="157"/>
    </row>
    <row r="180" spans="1:22" s="170" customFormat="1" ht="18.75" customHeight="1">
      <c r="B180" s="29" t="s">
        <v>753</v>
      </c>
      <c r="C180" s="95"/>
      <c r="D180" s="96" t="s">
        <v>401</v>
      </c>
      <c r="E180" s="96" t="s">
        <v>413</v>
      </c>
      <c r="F180" s="96" t="s">
        <v>754</v>
      </c>
      <c r="G180" s="96" t="s">
        <v>345</v>
      </c>
      <c r="H180" s="97">
        <v>81</v>
      </c>
      <c r="M180" s="157"/>
      <c r="N180" s="168"/>
      <c r="O180" s="160"/>
      <c r="Q180" s="157"/>
      <c r="S180" s="157"/>
      <c r="V180" s="157"/>
    </row>
    <row r="181" spans="1:22" s="170" customFormat="1" ht="31.5" customHeight="1">
      <c r="B181" s="105" t="s">
        <v>503</v>
      </c>
      <c r="C181" s="161">
        <v>132</v>
      </c>
      <c r="D181" s="93"/>
      <c r="E181" s="93"/>
      <c r="F181" s="93"/>
      <c r="G181" s="93"/>
      <c r="H181" s="94">
        <f>H182</f>
        <v>0</v>
      </c>
      <c r="M181" s="159"/>
      <c r="N181" s="168"/>
      <c r="O181" s="160"/>
      <c r="Q181" s="160"/>
      <c r="S181" s="159"/>
    </row>
    <row r="182" spans="1:22" s="170" customFormat="1" ht="32.25" customHeight="1">
      <c r="B182" s="29" t="s">
        <v>382</v>
      </c>
      <c r="C182" s="95"/>
      <c r="D182" s="96" t="s">
        <v>371</v>
      </c>
      <c r="E182" s="96" t="s">
        <v>371</v>
      </c>
      <c r="F182" s="96"/>
      <c r="G182" s="96"/>
      <c r="H182" s="97">
        <f>H183</f>
        <v>0</v>
      </c>
      <c r="N182" s="168"/>
      <c r="O182" s="168"/>
    </row>
    <row r="183" spans="1:22" s="170" customFormat="1" ht="60.75" customHeight="1">
      <c r="B183" s="29" t="s">
        <v>828</v>
      </c>
      <c r="C183" s="95"/>
      <c r="D183" s="96" t="s">
        <v>371</v>
      </c>
      <c r="E183" s="96" t="s">
        <v>371</v>
      </c>
      <c r="F183" s="96" t="s">
        <v>383</v>
      </c>
      <c r="G183" s="96" t="s">
        <v>325</v>
      </c>
      <c r="H183" s="97">
        <f>H184</f>
        <v>0</v>
      </c>
      <c r="M183" s="157"/>
      <c r="N183" s="168"/>
      <c r="O183" s="160"/>
      <c r="Q183" s="157"/>
      <c r="S183" s="157"/>
      <c r="V183" s="157"/>
    </row>
    <row r="184" spans="1:22" s="170" customFormat="1" ht="29.25" customHeight="1">
      <c r="B184" s="29" t="s">
        <v>384</v>
      </c>
      <c r="C184" s="95"/>
      <c r="D184" s="96" t="s">
        <v>371</v>
      </c>
      <c r="E184" s="96" t="s">
        <v>371</v>
      </c>
      <c r="F184" s="96" t="s">
        <v>385</v>
      </c>
      <c r="G184" s="96" t="s">
        <v>325</v>
      </c>
      <c r="H184" s="97">
        <f>H185</f>
        <v>0</v>
      </c>
      <c r="M184" s="157"/>
      <c r="N184" s="168"/>
      <c r="O184" s="160"/>
      <c r="Q184" s="157"/>
      <c r="S184" s="157"/>
      <c r="V184" s="157"/>
    </row>
    <row r="185" spans="1:22" s="170" customFormat="1" ht="29.25" customHeight="1">
      <c r="B185" s="29" t="s">
        <v>514</v>
      </c>
      <c r="C185" s="95"/>
      <c r="D185" s="96" t="s">
        <v>371</v>
      </c>
      <c r="E185" s="96" t="s">
        <v>371</v>
      </c>
      <c r="F185" s="96" t="s">
        <v>385</v>
      </c>
      <c r="G185" s="96" t="s">
        <v>388</v>
      </c>
      <c r="H185" s="97"/>
      <c r="M185" s="159"/>
      <c r="N185" s="168"/>
      <c r="O185" s="160"/>
      <c r="Q185" s="160"/>
      <c r="S185" s="159"/>
    </row>
    <row r="186" spans="1:22" s="170" customFormat="1" ht="30.75" customHeight="1">
      <c r="B186" s="105" t="s">
        <v>773</v>
      </c>
      <c r="C186" s="92" t="s">
        <v>515</v>
      </c>
      <c r="D186" s="93"/>
      <c r="E186" s="93"/>
      <c r="F186" s="93"/>
      <c r="G186" s="93"/>
      <c r="H186" s="94">
        <f>H187+H193+H195+H211</f>
        <v>9319.5</v>
      </c>
      <c r="N186" s="168"/>
      <c r="O186" s="168"/>
    </row>
    <row r="187" spans="1:22" s="170" customFormat="1" ht="20.25" hidden="1" customHeight="1">
      <c r="B187" s="29" t="s">
        <v>395</v>
      </c>
      <c r="C187" s="95"/>
      <c r="D187" s="96" t="s">
        <v>390</v>
      </c>
      <c r="E187" s="96" t="s">
        <v>390</v>
      </c>
      <c r="F187" s="96"/>
      <c r="G187" s="96"/>
      <c r="H187" s="97">
        <f>H188</f>
        <v>0</v>
      </c>
      <c r="N187" s="168"/>
      <c r="O187" s="168"/>
    </row>
    <row r="188" spans="1:22" s="170" customFormat="1" ht="28.5" hidden="1" customHeight="1">
      <c r="B188" s="29" t="s">
        <v>461</v>
      </c>
      <c r="C188" s="95"/>
      <c r="D188" s="96" t="s">
        <v>390</v>
      </c>
      <c r="E188" s="96" t="s">
        <v>390</v>
      </c>
      <c r="F188" s="96" t="s">
        <v>462</v>
      </c>
      <c r="G188" s="96" t="s">
        <v>325</v>
      </c>
      <c r="H188" s="97">
        <f>H189</f>
        <v>0</v>
      </c>
      <c r="N188" s="168"/>
      <c r="O188" s="168"/>
    </row>
    <row r="189" spans="1:22" s="170" customFormat="1" ht="12.75" hidden="1" customHeight="1">
      <c r="B189" s="45" t="s">
        <v>463</v>
      </c>
      <c r="C189" s="95"/>
      <c r="D189" s="96" t="s">
        <v>390</v>
      </c>
      <c r="E189" s="96" t="s">
        <v>390</v>
      </c>
      <c r="F189" s="96" t="s">
        <v>464</v>
      </c>
      <c r="G189" s="96" t="s">
        <v>325</v>
      </c>
      <c r="H189" s="97">
        <f>H191+H192</f>
        <v>0</v>
      </c>
      <c r="N189" s="168"/>
      <c r="O189" s="168"/>
    </row>
    <row r="190" spans="1:22" s="170" customFormat="1" ht="12.75" hidden="1" customHeight="1">
      <c r="A190" s="73"/>
      <c r="B190" s="29" t="s">
        <v>516</v>
      </c>
      <c r="C190" s="95"/>
      <c r="D190" s="96" t="s">
        <v>390</v>
      </c>
      <c r="E190" s="96" t="s">
        <v>390</v>
      </c>
      <c r="F190" s="96" t="s">
        <v>464</v>
      </c>
      <c r="G190" s="96" t="s">
        <v>325</v>
      </c>
      <c r="H190" s="97">
        <v>0</v>
      </c>
      <c r="I190" s="193"/>
      <c r="M190" s="196"/>
      <c r="N190" s="168"/>
      <c r="O190" s="196"/>
      <c r="Q190" s="196"/>
      <c r="S190" s="196"/>
      <c r="V190" s="196"/>
    </row>
    <row r="191" spans="1:22" s="170" customFormat="1" ht="12.75" hidden="1" customHeight="1">
      <c r="A191" s="73"/>
      <c r="B191" s="29" t="s">
        <v>517</v>
      </c>
      <c r="C191" s="95"/>
      <c r="D191" s="96" t="s">
        <v>390</v>
      </c>
      <c r="E191" s="96" t="s">
        <v>390</v>
      </c>
      <c r="F191" s="96" t="s">
        <v>518</v>
      </c>
      <c r="G191" s="96" t="s">
        <v>327</v>
      </c>
      <c r="H191" s="97"/>
      <c r="M191" s="157"/>
      <c r="N191" s="168"/>
      <c r="O191" s="160"/>
      <c r="Q191" s="157"/>
      <c r="S191" s="157"/>
      <c r="V191" s="157"/>
    </row>
    <row r="192" spans="1:22" s="170" customFormat="1" ht="12.75" hidden="1" customHeight="1">
      <c r="A192" s="73"/>
      <c r="B192" s="29" t="s">
        <v>519</v>
      </c>
      <c r="C192" s="95"/>
      <c r="D192" s="96" t="s">
        <v>390</v>
      </c>
      <c r="E192" s="96" t="s">
        <v>390</v>
      </c>
      <c r="F192" s="96" t="s">
        <v>520</v>
      </c>
      <c r="G192" s="96" t="s">
        <v>327</v>
      </c>
      <c r="H192" s="97"/>
      <c r="M192" s="157"/>
      <c r="N192" s="168"/>
      <c r="O192" s="160"/>
      <c r="Q192" s="157"/>
      <c r="S192" s="157"/>
      <c r="V192" s="157"/>
    </row>
    <row r="193" spans="1:22" s="170" customFormat="1" ht="12.75" hidden="1" customHeight="1">
      <c r="A193" s="73"/>
      <c r="B193" s="29" t="s">
        <v>436</v>
      </c>
      <c r="C193" s="95"/>
      <c r="D193" s="96" t="s">
        <v>401</v>
      </c>
      <c r="E193" s="96" t="s">
        <v>413</v>
      </c>
      <c r="F193" s="96"/>
      <c r="G193" s="96"/>
      <c r="H193" s="97">
        <f>H194</f>
        <v>0</v>
      </c>
      <c r="M193" s="157"/>
      <c r="N193" s="168"/>
      <c r="O193" s="160"/>
      <c r="Q193" s="157"/>
      <c r="S193" s="157"/>
      <c r="V193" s="157"/>
    </row>
    <row r="194" spans="1:22" s="170" customFormat="1" ht="12.75" hidden="1" customHeight="1">
      <c r="A194" s="73"/>
      <c r="B194" s="29" t="s">
        <v>360</v>
      </c>
      <c r="C194" s="95"/>
      <c r="D194" s="96" t="s">
        <v>401</v>
      </c>
      <c r="E194" s="96" t="s">
        <v>413</v>
      </c>
      <c r="F194" s="96" t="s">
        <v>361</v>
      </c>
      <c r="G194" s="96" t="s">
        <v>325</v>
      </c>
      <c r="H194" s="97"/>
      <c r="M194" s="159"/>
      <c r="N194" s="168"/>
      <c r="O194" s="160"/>
      <c r="Q194" s="160"/>
      <c r="S194" s="159"/>
    </row>
    <row r="195" spans="1:22" s="170" customFormat="1" ht="17.25" customHeight="1">
      <c r="A195" s="73"/>
      <c r="B195" s="45" t="s">
        <v>414</v>
      </c>
      <c r="C195" s="95"/>
      <c r="D195" s="96" t="s">
        <v>413</v>
      </c>
      <c r="E195" s="96" t="s">
        <v>329</v>
      </c>
      <c r="F195" s="96"/>
      <c r="G195" s="96"/>
      <c r="H195" s="97">
        <f>H196+H201+H205+H208</f>
        <v>5307.5</v>
      </c>
      <c r="N195" s="168"/>
      <c r="O195" s="168"/>
    </row>
    <row r="196" spans="1:22" s="170" customFormat="1" ht="18" customHeight="1">
      <c r="A196" s="73"/>
      <c r="B196" s="45" t="s">
        <v>524</v>
      </c>
      <c r="C196" s="95"/>
      <c r="D196" s="96" t="s">
        <v>413</v>
      </c>
      <c r="E196" s="96" t="s">
        <v>329</v>
      </c>
      <c r="F196" s="96" t="s">
        <v>525</v>
      </c>
      <c r="G196" s="96" t="s">
        <v>325</v>
      </c>
      <c r="H196" s="97">
        <f>H199+H197</f>
        <v>2534.4</v>
      </c>
      <c r="N196" s="168"/>
      <c r="O196" s="168"/>
    </row>
    <row r="197" spans="1:22" s="170" customFormat="1" ht="92.25" customHeight="1">
      <c r="A197" s="73"/>
      <c r="B197" s="29" t="s">
        <v>774</v>
      </c>
      <c r="C197" s="95"/>
      <c r="D197" s="96" t="s">
        <v>413</v>
      </c>
      <c r="E197" s="96" t="s">
        <v>329</v>
      </c>
      <c r="F197" s="96" t="s">
        <v>756</v>
      </c>
      <c r="G197" s="96" t="s">
        <v>325</v>
      </c>
      <c r="H197" s="97">
        <f>H198</f>
        <v>1250</v>
      </c>
      <c r="N197" s="168"/>
      <c r="O197" s="168"/>
    </row>
    <row r="198" spans="1:22" s="170" customFormat="1">
      <c r="A198" s="73"/>
      <c r="B198" s="29" t="s">
        <v>415</v>
      </c>
      <c r="C198" s="95"/>
      <c r="D198" s="96" t="s">
        <v>413</v>
      </c>
      <c r="E198" s="96" t="s">
        <v>329</v>
      </c>
      <c r="F198" s="96" t="s">
        <v>756</v>
      </c>
      <c r="G198" s="96" t="s">
        <v>418</v>
      </c>
      <c r="H198" s="97">
        <v>1250</v>
      </c>
      <c r="N198" s="168"/>
      <c r="O198" s="168"/>
    </row>
    <row r="199" spans="1:22" s="170" customFormat="1">
      <c r="A199" s="73"/>
      <c r="B199" s="29" t="s">
        <v>530</v>
      </c>
      <c r="C199" s="95"/>
      <c r="D199" s="96" t="s">
        <v>413</v>
      </c>
      <c r="E199" s="96" t="s">
        <v>329</v>
      </c>
      <c r="F199" s="96" t="s">
        <v>417</v>
      </c>
      <c r="G199" s="96" t="s">
        <v>325</v>
      </c>
      <c r="H199" s="97">
        <f>H200</f>
        <v>1284.4000000000001</v>
      </c>
      <c r="N199" s="168"/>
      <c r="O199" s="168"/>
    </row>
    <row r="200" spans="1:22" s="170" customFormat="1">
      <c r="A200" s="73"/>
      <c r="B200" s="29" t="s">
        <v>415</v>
      </c>
      <c r="C200" s="95"/>
      <c r="D200" s="96" t="s">
        <v>413</v>
      </c>
      <c r="E200" s="96" t="s">
        <v>329</v>
      </c>
      <c r="F200" s="96" t="s">
        <v>417</v>
      </c>
      <c r="G200" s="96" t="s">
        <v>418</v>
      </c>
      <c r="H200" s="97">
        <f>1154.4+130</f>
        <v>1284.4000000000001</v>
      </c>
      <c r="N200" s="168"/>
      <c r="O200" s="168"/>
    </row>
    <row r="201" spans="1:22" s="170" customFormat="1" ht="28.5" customHeight="1">
      <c r="A201" s="73"/>
      <c r="B201" s="29" t="s">
        <v>447</v>
      </c>
      <c r="C201" s="95"/>
      <c r="D201" s="96" t="s">
        <v>413</v>
      </c>
      <c r="E201" s="96" t="s">
        <v>329</v>
      </c>
      <c r="F201" s="96" t="s">
        <v>531</v>
      </c>
      <c r="G201" s="96" t="s">
        <v>325</v>
      </c>
      <c r="H201" s="97">
        <f>H202</f>
        <v>619</v>
      </c>
      <c r="I201" s="193"/>
      <c r="M201" s="196"/>
      <c r="N201" s="168"/>
      <c r="O201" s="196"/>
      <c r="Q201" s="196"/>
      <c r="S201" s="196"/>
      <c r="V201" s="196"/>
    </row>
    <row r="202" spans="1:22" s="170" customFormat="1" ht="28.5" customHeight="1">
      <c r="A202" s="73"/>
      <c r="B202" s="29" t="s">
        <v>419</v>
      </c>
      <c r="C202" s="95"/>
      <c r="D202" s="96" t="s">
        <v>413</v>
      </c>
      <c r="E202" s="96" t="s">
        <v>329</v>
      </c>
      <c r="F202" s="96" t="s">
        <v>420</v>
      </c>
      <c r="G202" s="96" t="s">
        <v>325</v>
      </c>
      <c r="H202" s="97">
        <f>H203</f>
        <v>619</v>
      </c>
      <c r="M202" s="157"/>
      <c r="N202" s="168"/>
      <c r="O202" s="160"/>
      <c r="Q202" s="157"/>
      <c r="S202" s="157"/>
      <c r="V202" s="157"/>
    </row>
    <row r="203" spans="1:22" s="170" customFormat="1" ht="23.25" customHeight="1">
      <c r="A203" s="73"/>
      <c r="B203" s="29" t="s">
        <v>421</v>
      </c>
      <c r="C203" s="95"/>
      <c r="D203" s="96" t="s">
        <v>413</v>
      </c>
      <c r="E203" s="96" t="s">
        <v>329</v>
      </c>
      <c r="F203" s="96" t="s">
        <v>422</v>
      </c>
      <c r="G203" s="96" t="s">
        <v>325</v>
      </c>
      <c r="H203" s="97">
        <f>H204</f>
        <v>619</v>
      </c>
      <c r="M203" s="157"/>
      <c r="N203" s="168"/>
      <c r="O203" s="160"/>
      <c r="Q203" s="157"/>
      <c r="S203" s="157"/>
      <c r="V203" s="157"/>
    </row>
    <row r="204" spans="1:22" s="170" customFormat="1" ht="12.75" customHeight="1">
      <c r="A204" s="73"/>
      <c r="B204" s="45" t="s">
        <v>344</v>
      </c>
      <c r="C204" s="95"/>
      <c r="D204" s="96" t="s">
        <v>413</v>
      </c>
      <c r="E204" s="96" t="s">
        <v>329</v>
      </c>
      <c r="F204" s="96" t="s">
        <v>422</v>
      </c>
      <c r="G204" s="96" t="s">
        <v>345</v>
      </c>
      <c r="H204" s="97">
        <f>860.6-241.6</f>
        <v>619</v>
      </c>
      <c r="M204" s="157"/>
      <c r="N204" s="168"/>
      <c r="O204" s="160"/>
      <c r="Q204" s="157"/>
      <c r="S204" s="157"/>
      <c r="V204" s="157"/>
    </row>
    <row r="205" spans="1:22" s="170" customFormat="1" ht="16.5" customHeight="1">
      <c r="A205" s="73"/>
      <c r="B205" s="45" t="s">
        <v>373</v>
      </c>
      <c r="C205" s="95"/>
      <c r="D205" s="96" t="s">
        <v>413</v>
      </c>
      <c r="E205" s="96" t="s">
        <v>329</v>
      </c>
      <c r="F205" s="96" t="s">
        <v>410</v>
      </c>
      <c r="G205" s="96" t="s">
        <v>325</v>
      </c>
      <c r="H205" s="97">
        <f>H207</f>
        <v>241.6</v>
      </c>
      <c r="M205" s="159"/>
      <c r="N205" s="168"/>
      <c r="O205" s="160"/>
      <c r="Q205" s="160"/>
      <c r="S205" s="159"/>
    </row>
    <row r="206" spans="1:22" s="170" customFormat="1" ht="24.75" hidden="1" customHeight="1">
      <c r="A206" s="73"/>
      <c r="B206" s="45" t="s">
        <v>373</v>
      </c>
      <c r="C206" s="95"/>
      <c r="D206" s="96" t="s">
        <v>413</v>
      </c>
      <c r="E206" s="96" t="s">
        <v>329</v>
      </c>
      <c r="F206" s="96" t="s">
        <v>451</v>
      </c>
      <c r="G206" s="96" t="s">
        <v>449</v>
      </c>
      <c r="H206" s="97">
        <f>H207</f>
        <v>241.6</v>
      </c>
      <c r="N206" s="168"/>
      <c r="O206" s="168"/>
    </row>
    <row r="207" spans="1:22" s="170" customFormat="1" ht="62.25" customHeight="1">
      <c r="A207" s="73"/>
      <c r="B207" s="29" t="s">
        <v>532</v>
      </c>
      <c r="C207" s="95"/>
      <c r="D207" s="96" t="s">
        <v>413</v>
      </c>
      <c r="E207" s="96" t="s">
        <v>329</v>
      </c>
      <c r="F207" s="96" t="s">
        <v>533</v>
      </c>
      <c r="G207" s="96" t="s">
        <v>449</v>
      </c>
      <c r="H207" s="97">
        <v>241.6</v>
      </c>
      <c r="N207" s="168"/>
      <c r="O207" s="168"/>
    </row>
    <row r="208" spans="1:22" s="170" customFormat="1" ht="31.5">
      <c r="A208" s="73"/>
      <c r="B208" s="29" t="s">
        <v>360</v>
      </c>
      <c r="C208" s="95"/>
      <c r="D208" s="96" t="s">
        <v>413</v>
      </c>
      <c r="E208" s="96" t="s">
        <v>329</v>
      </c>
      <c r="F208" s="96" t="s">
        <v>361</v>
      </c>
      <c r="G208" s="96" t="s">
        <v>325</v>
      </c>
      <c r="H208" s="97">
        <f>H209+H210</f>
        <v>1912.5</v>
      </c>
      <c r="M208" s="157"/>
      <c r="N208" s="168"/>
      <c r="O208" s="160"/>
      <c r="Q208" s="157"/>
      <c r="S208" s="157"/>
      <c r="V208" s="157"/>
    </row>
    <row r="209" spans="1:22" s="170" customFormat="1" ht="31.5">
      <c r="A209" s="73"/>
      <c r="B209" s="29" t="s">
        <v>534</v>
      </c>
      <c r="C209" s="95"/>
      <c r="D209" s="96" t="s">
        <v>413</v>
      </c>
      <c r="E209" s="96" t="s">
        <v>329</v>
      </c>
      <c r="F209" s="96" t="s">
        <v>757</v>
      </c>
      <c r="G209" s="96" t="s">
        <v>327</v>
      </c>
      <c r="H209" s="97">
        <v>789.3</v>
      </c>
      <c r="I209" s="73"/>
      <c r="J209" s="73"/>
      <c r="K209" s="73"/>
      <c r="L209" s="73"/>
      <c r="M209" s="157"/>
      <c r="N209" s="168"/>
      <c r="O209" s="160"/>
      <c r="Q209" s="157"/>
      <c r="S209" s="157"/>
      <c r="V209" s="157"/>
    </row>
    <row r="210" spans="1:22" s="170" customFormat="1" ht="72.75" customHeight="1">
      <c r="A210" s="73"/>
      <c r="B210" s="29" t="s">
        <v>535</v>
      </c>
      <c r="C210" s="95"/>
      <c r="D210" s="96" t="s">
        <v>413</v>
      </c>
      <c r="E210" s="96" t="s">
        <v>329</v>
      </c>
      <c r="F210" s="96" t="s">
        <v>758</v>
      </c>
      <c r="G210" s="96" t="s">
        <v>327</v>
      </c>
      <c r="H210" s="97">
        <v>1123.2</v>
      </c>
      <c r="M210" s="159"/>
      <c r="N210" s="168"/>
      <c r="O210" s="160"/>
      <c r="Q210" s="160"/>
      <c r="S210" s="159"/>
    </row>
    <row r="211" spans="1:22" s="170" customFormat="1" ht="24.75" customHeight="1">
      <c r="A211" s="73"/>
      <c r="B211" s="29" t="s">
        <v>536</v>
      </c>
      <c r="C211" s="95"/>
      <c r="D211" s="96" t="s">
        <v>413</v>
      </c>
      <c r="E211" s="96" t="s">
        <v>511</v>
      </c>
      <c r="F211" s="96"/>
      <c r="G211" s="96"/>
      <c r="H211" s="97">
        <f>H212</f>
        <v>4012</v>
      </c>
      <c r="N211" s="168"/>
      <c r="O211" s="168"/>
    </row>
    <row r="212" spans="1:22" s="170" customFormat="1" ht="75.75" customHeight="1">
      <c r="A212" s="73"/>
      <c r="B212" s="29" t="s">
        <v>330</v>
      </c>
      <c r="C212" s="95"/>
      <c r="D212" s="96" t="s">
        <v>413</v>
      </c>
      <c r="E212" s="96" t="s">
        <v>511</v>
      </c>
      <c r="F212" s="96" t="s">
        <v>383</v>
      </c>
      <c r="G212" s="96" t="s">
        <v>325</v>
      </c>
      <c r="H212" s="97">
        <f>H213</f>
        <v>4012</v>
      </c>
      <c r="N212" s="168"/>
      <c r="O212" s="168"/>
    </row>
    <row r="213" spans="1:22" s="170" customFormat="1">
      <c r="A213" s="73"/>
      <c r="B213" s="45" t="s">
        <v>332</v>
      </c>
      <c r="C213" s="95"/>
      <c r="D213" s="96" t="s">
        <v>413</v>
      </c>
      <c r="E213" s="96" t="s">
        <v>511</v>
      </c>
      <c r="F213" s="96" t="s">
        <v>537</v>
      </c>
      <c r="G213" s="96" t="s">
        <v>325</v>
      </c>
      <c r="H213" s="97">
        <f>H214+H215+H216+H217</f>
        <v>4012</v>
      </c>
      <c r="N213" s="168"/>
      <c r="O213" s="168"/>
    </row>
    <row r="214" spans="1:22" s="170" customFormat="1" ht="31.5">
      <c r="A214" s="73"/>
      <c r="B214" s="29" t="s">
        <v>538</v>
      </c>
      <c r="C214" s="95"/>
      <c r="D214" s="96" t="s">
        <v>413</v>
      </c>
      <c r="E214" s="96" t="s">
        <v>511</v>
      </c>
      <c r="F214" s="96" t="s">
        <v>537</v>
      </c>
      <c r="G214" s="96" t="s">
        <v>327</v>
      </c>
      <c r="H214" s="97">
        <v>3080</v>
      </c>
      <c r="N214" s="168"/>
      <c r="O214" s="168"/>
    </row>
    <row r="215" spans="1:22" s="170" customFormat="1" ht="44.25" customHeight="1">
      <c r="A215" s="73"/>
      <c r="B215" s="29" t="s">
        <v>539</v>
      </c>
      <c r="C215" s="95"/>
      <c r="D215" s="96" t="s">
        <v>413</v>
      </c>
      <c r="E215" s="96" t="s">
        <v>511</v>
      </c>
      <c r="F215" s="96" t="s">
        <v>540</v>
      </c>
      <c r="G215" s="96" t="s">
        <v>327</v>
      </c>
      <c r="H215" s="97">
        <v>163</v>
      </c>
      <c r="I215" s="193"/>
      <c r="M215" s="196"/>
      <c r="N215" s="168"/>
      <c r="O215" s="196"/>
      <c r="Q215" s="196"/>
      <c r="S215" s="196"/>
      <c r="V215" s="196"/>
    </row>
    <row r="216" spans="1:22" s="170" customFormat="1" ht="31.5">
      <c r="A216" s="73"/>
      <c r="B216" s="29" t="s">
        <v>541</v>
      </c>
      <c r="C216" s="95"/>
      <c r="D216" s="96" t="s">
        <v>413</v>
      </c>
      <c r="E216" s="96" t="s">
        <v>511</v>
      </c>
      <c r="F216" s="96" t="s">
        <v>542</v>
      </c>
      <c r="G216" s="96" t="s">
        <v>327</v>
      </c>
      <c r="H216" s="97">
        <v>769</v>
      </c>
      <c r="M216" s="157"/>
      <c r="N216" s="168"/>
      <c r="O216" s="160"/>
      <c r="Q216" s="157"/>
      <c r="S216" s="157"/>
      <c r="V216" s="157"/>
    </row>
    <row r="217" spans="1:22" s="170" customFormat="1" ht="28.5" customHeight="1">
      <c r="A217" s="73"/>
      <c r="B217" s="29" t="s">
        <v>543</v>
      </c>
      <c r="C217" s="95"/>
      <c r="D217" s="96" t="s">
        <v>413</v>
      </c>
      <c r="E217" s="96" t="s">
        <v>511</v>
      </c>
      <c r="F217" s="96" t="s">
        <v>544</v>
      </c>
      <c r="G217" s="96" t="s">
        <v>327</v>
      </c>
      <c r="H217" s="97"/>
      <c r="M217" s="157"/>
      <c r="N217" s="168"/>
      <c r="O217" s="160"/>
      <c r="Q217" s="157"/>
      <c r="S217" s="157"/>
      <c r="V217" s="157"/>
    </row>
    <row r="218" spans="1:22" s="170" customFormat="1" ht="33.75" customHeight="1">
      <c r="A218" s="73"/>
      <c r="B218" s="105" t="s">
        <v>775</v>
      </c>
      <c r="C218" s="92" t="s">
        <v>267</v>
      </c>
      <c r="D218" s="93"/>
      <c r="E218" s="93"/>
      <c r="F218" s="93"/>
      <c r="G218" s="93"/>
      <c r="H218" s="94">
        <f>H219+H223+H248+H260+H230+H244+H254+H257+H233</f>
        <v>74491.400000000009</v>
      </c>
      <c r="M218" s="157"/>
      <c r="N218" s="168"/>
      <c r="O218" s="160"/>
      <c r="Q218" s="157"/>
      <c r="S218" s="157"/>
      <c r="V218" s="157"/>
    </row>
    <row r="219" spans="1:22" s="170" customFormat="1" ht="33" customHeight="1">
      <c r="A219" s="73"/>
      <c r="B219" s="29" t="s">
        <v>548</v>
      </c>
      <c r="C219" s="95"/>
      <c r="D219" s="96" t="s">
        <v>321</v>
      </c>
      <c r="E219" s="96" t="s">
        <v>549</v>
      </c>
      <c r="F219" s="96"/>
      <c r="G219" s="96"/>
      <c r="H219" s="97">
        <f>H220</f>
        <v>30141.200000000001</v>
      </c>
      <c r="M219" s="159"/>
      <c r="N219" s="168"/>
      <c r="O219" s="160"/>
      <c r="Q219" s="160"/>
      <c r="S219" s="159"/>
    </row>
    <row r="220" spans="1:22" s="170" customFormat="1" ht="27.75" customHeight="1">
      <c r="A220" s="73"/>
      <c r="B220" s="29" t="s">
        <v>550</v>
      </c>
      <c r="C220" s="95"/>
      <c r="D220" s="96" t="s">
        <v>321</v>
      </c>
      <c r="E220" s="96" t="s">
        <v>549</v>
      </c>
      <c r="F220" s="96" t="s">
        <v>551</v>
      </c>
      <c r="G220" s="96" t="s">
        <v>325</v>
      </c>
      <c r="H220" s="97">
        <f>H221</f>
        <v>30141.200000000001</v>
      </c>
      <c r="M220" s="157"/>
      <c r="N220" s="168"/>
      <c r="O220" s="160"/>
      <c r="Q220" s="157"/>
      <c r="S220" s="157"/>
      <c r="V220" s="157"/>
    </row>
    <row r="221" spans="1:22" s="170" customFormat="1" ht="30.75" customHeight="1">
      <c r="A221" s="73"/>
      <c r="B221" s="29" t="s">
        <v>552</v>
      </c>
      <c r="C221" s="95"/>
      <c r="D221" s="96" t="s">
        <v>321</v>
      </c>
      <c r="E221" s="96" t="s">
        <v>549</v>
      </c>
      <c r="F221" s="96" t="s">
        <v>553</v>
      </c>
      <c r="G221" s="96" t="s">
        <v>325</v>
      </c>
      <c r="H221" s="97">
        <f>H222</f>
        <v>30141.200000000001</v>
      </c>
      <c r="M221" s="157"/>
      <c r="N221" s="168"/>
      <c r="O221" s="160"/>
      <c r="Q221" s="157"/>
      <c r="S221" s="157"/>
      <c r="V221" s="157"/>
    </row>
    <row r="222" spans="1:22" s="170" customFormat="1">
      <c r="A222" s="73"/>
      <c r="B222" s="45" t="s">
        <v>344</v>
      </c>
      <c r="C222" s="95"/>
      <c r="D222" s="96" t="s">
        <v>321</v>
      </c>
      <c r="E222" s="96" t="s">
        <v>549</v>
      </c>
      <c r="F222" s="96" t="s">
        <v>553</v>
      </c>
      <c r="G222" s="96" t="s">
        <v>345</v>
      </c>
      <c r="H222" s="97">
        <v>30141.200000000001</v>
      </c>
      <c r="I222" s="73"/>
      <c r="J222" s="73"/>
      <c r="K222" s="73"/>
      <c r="L222" s="73"/>
      <c r="M222" s="157"/>
      <c r="N222" s="168"/>
      <c r="O222" s="160"/>
      <c r="Q222" s="160"/>
      <c r="S222" s="159"/>
    </row>
    <row r="223" spans="1:22" s="170" customFormat="1">
      <c r="A223" s="73"/>
      <c r="B223" s="45" t="s">
        <v>346</v>
      </c>
      <c r="C223" s="95"/>
      <c r="D223" s="96" t="s">
        <v>321</v>
      </c>
      <c r="E223" s="96" t="s">
        <v>347</v>
      </c>
      <c r="F223" s="96"/>
      <c r="G223" s="96"/>
      <c r="H223" s="97">
        <f>H224+H227+H229</f>
        <v>14036.5</v>
      </c>
      <c r="N223" s="168"/>
      <c r="O223" s="168"/>
    </row>
    <row r="224" spans="1:22" s="170" customFormat="1" ht="63">
      <c r="A224" s="73"/>
      <c r="B224" s="29" t="s">
        <v>828</v>
      </c>
      <c r="C224" s="95"/>
      <c r="D224" s="96" t="s">
        <v>321</v>
      </c>
      <c r="E224" s="96" t="s">
        <v>347</v>
      </c>
      <c r="F224" s="96" t="s">
        <v>383</v>
      </c>
      <c r="G224" s="96" t="s">
        <v>325</v>
      </c>
      <c r="H224" s="97">
        <f>H225</f>
        <v>5648.7000000000007</v>
      </c>
      <c r="N224" s="168"/>
      <c r="O224" s="168"/>
    </row>
    <row r="225" spans="1:22" s="170" customFormat="1">
      <c r="A225" s="73"/>
      <c r="B225" s="45" t="s">
        <v>332</v>
      </c>
      <c r="C225" s="95"/>
      <c r="D225" s="96" t="s">
        <v>321</v>
      </c>
      <c r="E225" s="96" t="s">
        <v>347</v>
      </c>
      <c r="F225" s="96" t="s">
        <v>537</v>
      </c>
      <c r="G225" s="96" t="s">
        <v>325</v>
      </c>
      <c r="H225" s="97">
        <f>H226</f>
        <v>5648.7000000000007</v>
      </c>
      <c r="N225" s="168"/>
      <c r="O225" s="168"/>
    </row>
    <row r="226" spans="1:22" s="170" customFormat="1" ht="31.5">
      <c r="A226" s="73"/>
      <c r="B226" s="29" t="s">
        <v>326</v>
      </c>
      <c r="C226" s="95"/>
      <c r="D226" s="96" t="s">
        <v>321</v>
      </c>
      <c r="E226" s="96" t="s">
        <v>347</v>
      </c>
      <c r="F226" s="96" t="s">
        <v>537</v>
      </c>
      <c r="G226" s="96" t="s">
        <v>327</v>
      </c>
      <c r="H226" s="97">
        <f>5816.1-167.4</f>
        <v>5648.7000000000007</v>
      </c>
      <c r="N226" s="168"/>
      <c r="O226" s="168"/>
    </row>
    <row r="227" spans="1:22" s="170" customFormat="1" ht="47.25">
      <c r="B227" s="29" t="s">
        <v>357</v>
      </c>
      <c r="C227" s="95"/>
      <c r="D227" s="96" t="s">
        <v>321</v>
      </c>
      <c r="E227" s="96" t="s">
        <v>347</v>
      </c>
      <c r="F227" s="96" t="s">
        <v>358</v>
      </c>
      <c r="G227" s="96" t="s">
        <v>327</v>
      </c>
      <c r="H227" s="97">
        <f>H228</f>
        <v>5146.8</v>
      </c>
      <c r="I227" s="193"/>
      <c r="M227" s="196"/>
      <c r="N227" s="168"/>
      <c r="O227" s="196"/>
      <c r="Q227" s="196"/>
      <c r="S227" s="196"/>
      <c r="V227" s="196"/>
    </row>
    <row r="228" spans="1:22" s="170" customFormat="1">
      <c r="B228" s="162" t="s">
        <v>755</v>
      </c>
      <c r="C228" s="216"/>
      <c r="D228" s="163" t="s">
        <v>321</v>
      </c>
      <c r="E228" s="163" t="s">
        <v>347</v>
      </c>
      <c r="F228" s="163" t="s">
        <v>725</v>
      </c>
      <c r="G228" s="163" t="s">
        <v>345</v>
      </c>
      <c r="H228" s="164">
        <v>5146.8</v>
      </c>
      <c r="M228" s="157"/>
      <c r="N228" s="168"/>
      <c r="O228" s="160"/>
      <c r="Q228" s="157"/>
      <c r="S228" s="157"/>
      <c r="V228" s="157"/>
    </row>
    <row r="229" spans="1:22" s="170" customFormat="1" ht="45.75" customHeight="1">
      <c r="B229" s="29" t="s">
        <v>776</v>
      </c>
      <c r="C229" s="216"/>
      <c r="D229" s="163" t="s">
        <v>321</v>
      </c>
      <c r="E229" s="163" t="s">
        <v>347</v>
      </c>
      <c r="F229" s="163" t="s">
        <v>361</v>
      </c>
      <c r="G229" s="163" t="s">
        <v>374</v>
      </c>
      <c r="H229" s="164">
        <v>3241</v>
      </c>
      <c r="M229" s="157"/>
      <c r="N229" s="168"/>
      <c r="O229" s="160"/>
      <c r="Q229" s="157"/>
      <c r="S229" s="157"/>
      <c r="V229" s="157"/>
    </row>
    <row r="230" spans="1:22" s="170" customFormat="1">
      <c r="B230" s="260" t="s">
        <v>365</v>
      </c>
      <c r="C230" s="216"/>
      <c r="D230" s="163" t="s">
        <v>335</v>
      </c>
      <c r="E230" s="163"/>
      <c r="F230" s="163"/>
      <c r="G230" s="163"/>
      <c r="H230" s="164">
        <f>H231</f>
        <v>177</v>
      </c>
      <c r="M230" s="157"/>
      <c r="N230" s="168"/>
      <c r="O230" s="160"/>
      <c r="Q230" s="157"/>
      <c r="S230" s="157"/>
      <c r="V230" s="157"/>
    </row>
    <row r="231" spans="1:22" s="170" customFormat="1" ht="30" customHeight="1">
      <c r="B231" s="29" t="s">
        <v>729</v>
      </c>
      <c r="C231" s="95"/>
      <c r="D231" s="96" t="s">
        <v>335</v>
      </c>
      <c r="E231" s="96" t="s">
        <v>341</v>
      </c>
      <c r="F231" s="96"/>
      <c r="G231" s="96"/>
      <c r="H231" s="97">
        <f>H232</f>
        <v>177</v>
      </c>
      <c r="M231" s="159"/>
      <c r="N231" s="168"/>
      <c r="O231" s="160"/>
      <c r="Q231" s="160"/>
      <c r="S231" s="159"/>
    </row>
    <row r="232" spans="1:22" s="170" customFormat="1" ht="30.75" customHeight="1">
      <c r="B232" s="29" t="s">
        <v>777</v>
      </c>
      <c r="C232" s="95"/>
      <c r="D232" s="96" t="s">
        <v>335</v>
      </c>
      <c r="E232" s="96" t="s">
        <v>341</v>
      </c>
      <c r="F232" s="96" t="s">
        <v>361</v>
      </c>
      <c r="G232" s="96" t="s">
        <v>374</v>
      </c>
      <c r="H232" s="97">
        <v>177</v>
      </c>
      <c r="M232" s="157"/>
      <c r="N232" s="168"/>
      <c r="O232" s="160"/>
      <c r="Q232" s="157"/>
      <c r="S232" s="157"/>
      <c r="V232" s="157"/>
    </row>
    <row r="233" spans="1:22" s="170" customFormat="1" ht="17.25" customHeight="1">
      <c r="B233" s="259" t="s">
        <v>370</v>
      </c>
      <c r="C233" s="95"/>
      <c r="D233" s="96" t="s">
        <v>371</v>
      </c>
      <c r="E233" s="96"/>
      <c r="F233" s="96"/>
      <c r="G233" s="96"/>
      <c r="H233" s="97">
        <f>H234+H240</f>
        <v>6816.3</v>
      </c>
      <c r="M233" s="157"/>
      <c r="N233" s="168"/>
      <c r="O233" s="160"/>
      <c r="Q233" s="157"/>
      <c r="S233" s="157"/>
      <c r="V233" s="157"/>
    </row>
    <row r="234" spans="1:22" s="170" customFormat="1">
      <c r="B234" s="29" t="s">
        <v>377</v>
      </c>
      <c r="C234" s="95"/>
      <c r="D234" s="96" t="s">
        <v>371</v>
      </c>
      <c r="E234" s="96" t="s">
        <v>323</v>
      </c>
      <c r="F234" s="96"/>
      <c r="G234" s="96"/>
      <c r="H234" s="97">
        <f>H235+H238</f>
        <v>0</v>
      </c>
      <c r="M234" s="157"/>
      <c r="N234" s="168"/>
      <c r="O234" s="160"/>
      <c r="Q234" s="157"/>
      <c r="S234" s="157"/>
      <c r="V234" s="157"/>
    </row>
    <row r="235" spans="1:22" s="170" customFormat="1">
      <c r="B235" s="45" t="s">
        <v>508</v>
      </c>
      <c r="C235" s="95"/>
      <c r="D235" s="96" t="s">
        <v>371</v>
      </c>
      <c r="E235" s="96" t="s">
        <v>323</v>
      </c>
      <c r="F235" s="96" t="s">
        <v>509</v>
      </c>
      <c r="G235" s="96" t="s">
        <v>325</v>
      </c>
      <c r="H235" s="97">
        <f>H236</f>
        <v>0</v>
      </c>
      <c r="M235" s="159"/>
      <c r="N235" s="168"/>
      <c r="O235" s="160"/>
      <c r="Q235" s="160"/>
      <c r="S235" s="159"/>
    </row>
    <row r="236" spans="1:22" s="170" customFormat="1" ht="62.25" customHeight="1">
      <c r="B236" s="29" t="s">
        <v>510</v>
      </c>
      <c r="C236" s="95"/>
      <c r="D236" s="96" t="s">
        <v>371</v>
      </c>
      <c r="E236" s="96" t="s">
        <v>323</v>
      </c>
      <c r="F236" s="96" t="s">
        <v>554</v>
      </c>
      <c r="G236" s="96" t="s">
        <v>325</v>
      </c>
      <c r="H236" s="97">
        <f>H237</f>
        <v>0</v>
      </c>
      <c r="N236" s="168"/>
      <c r="O236" s="168"/>
    </row>
    <row r="237" spans="1:22" s="170" customFormat="1" ht="47.25">
      <c r="B237" s="29" t="s">
        <v>555</v>
      </c>
      <c r="C237" s="95"/>
      <c r="D237" s="96" t="s">
        <v>371</v>
      </c>
      <c r="E237" s="96" t="s">
        <v>323</v>
      </c>
      <c r="F237" s="96" t="s">
        <v>554</v>
      </c>
      <c r="G237" s="96" t="s">
        <v>368</v>
      </c>
      <c r="H237" s="97"/>
      <c r="N237" s="168"/>
      <c r="O237" s="168"/>
    </row>
    <row r="238" spans="1:22" s="170" customFormat="1" ht="189" hidden="1" customHeight="1">
      <c r="B238" s="29" t="s">
        <v>778</v>
      </c>
      <c r="C238" s="95"/>
      <c r="D238" s="96" t="s">
        <v>371</v>
      </c>
      <c r="E238" s="96" t="s">
        <v>323</v>
      </c>
      <c r="F238" s="96" t="s">
        <v>361</v>
      </c>
      <c r="G238" s="96" t="s">
        <v>325</v>
      </c>
      <c r="H238" s="97">
        <f>H239</f>
        <v>0</v>
      </c>
      <c r="N238" s="168"/>
      <c r="O238" s="168"/>
    </row>
    <row r="239" spans="1:22" s="170" customFormat="1">
      <c r="B239" s="45" t="s">
        <v>376</v>
      </c>
      <c r="C239" s="95"/>
      <c r="D239" s="96" t="s">
        <v>371</v>
      </c>
      <c r="E239" s="96" t="s">
        <v>323</v>
      </c>
      <c r="F239" s="96" t="s">
        <v>779</v>
      </c>
      <c r="G239" s="96" t="s">
        <v>374</v>
      </c>
      <c r="H239" s="97"/>
      <c r="N239" s="168"/>
      <c r="O239" s="168"/>
    </row>
    <row r="240" spans="1:22" s="170" customFormat="1">
      <c r="B240" s="45" t="s">
        <v>379</v>
      </c>
      <c r="C240" s="95"/>
      <c r="D240" s="96" t="s">
        <v>371</v>
      </c>
      <c r="E240" s="96" t="s">
        <v>329</v>
      </c>
      <c r="F240" s="96"/>
      <c r="G240" s="96"/>
      <c r="H240" s="97">
        <f>H241+H242+H243</f>
        <v>6816.3</v>
      </c>
      <c r="N240" s="168"/>
      <c r="O240" s="168"/>
    </row>
    <row r="241" spans="2:22" s="170" customFormat="1" ht="14.25" customHeight="1">
      <c r="B241" s="29" t="s">
        <v>512</v>
      </c>
      <c r="C241" s="98"/>
      <c r="D241" s="96" t="s">
        <v>371</v>
      </c>
      <c r="E241" s="96" t="s">
        <v>329</v>
      </c>
      <c r="F241" s="96" t="s">
        <v>513</v>
      </c>
      <c r="G241" s="96" t="s">
        <v>327</v>
      </c>
      <c r="H241" s="97">
        <v>300</v>
      </c>
      <c r="N241" s="168"/>
      <c r="O241" s="168"/>
    </row>
    <row r="242" spans="2:22" s="170" customFormat="1" ht="60.75" customHeight="1">
      <c r="B242" s="29" t="s">
        <v>780</v>
      </c>
      <c r="C242" s="95"/>
      <c r="D242" s="96" t="s">
        <v>371</v>
      </c>
      <c r="E242" s="96" t="s">
        <v>329</v>
      </c>
      <c r="F242" s="96" t="s">
        <v>779</v>
      </c>
      <c r="G242" s="96" t="s">
        <v>374</v>
      </c>
      <c r="H242" s="97">
        <v>1284.5</v>
      </c>
      <c r="N242" s="168"/>
      <c r="O242" s="168"/>
    </row>
    <row r="243" spans="2:22" s="170" customFormat="1" ht="63">
      <c r="B243" s="29" t="s">
        <v>778</v>
      </c>
      <c r="C243" s="95"/>
      <c r="D243" s="96" t="s">
        <v>371</v>
      </c>
      <c r="E243" s="96" t="s">
        <v>329</v>
      </c>
      <c r="F243" s="96" t="s">
        <v>779</v>
      </c>
      <c r="G243" s="96" t="s">
        <v>374</v>
      </c>
      <c r="H243" s="97">
        <v>5231.8</v>
      </c>
      <c r="N243" s="168"/>
      <c r="O243" s="168"/>
    </row>
    <row r="244" spans="2:22" s="170" customFormat="1">
      <c r="B244" s="259" t="s">
        <v>389</v>
      </c>
      <c r="C244" s="95"/>
      <c r="D244" s="96" t="s">
        <v>390</v>
      </c>
      <c r="E244" s="96"/>
      <c r="F244" s="96"/>
      <c r="G244" s="96"/>
      <c r="H244" s="97">
        <f>H245</f>
        <v>2752.8</v>
      </c>
      <c r="N244" s="168"/>
      <c r="O244" s="168"/>
    </row>
    <row r="245" spans="2:22" s="170" customFormat="1">
      <c r="B245" s="29" t="s">
        <v>454</v>
      </c>
      <c r="C245" s="95"/>
      <c r="D245" s="96" t="s">
        <v>390</v>
      </c>
      <c r="E245" s="96" t="s">
        <v>323</v>
      </c>
      <c r="F245" s="96"/>
      <c r="G245" s="96"/>
      <c r="H245" s="97">
        <f>H246</f>
        <v>2752.8</v>
      </c>
      <c r="N245" s="168"/>
      <c r="O245" s="168"/>
    </row>
    <row r="246" spans="2:22" s="170" customFormat="1" ht="44.25" customHeight="1">
      <c r="B246" s="29" t="s">
        <v>781</v>
      </c>
      <c r="C246" s="95"/>
      <c r="D246" s="96" t="s">
        <v>390</v>
      </c>
      <c r="E246" s="96" t="s">
        <v>323</v>
      </c>
      <c r="F246" s="96" t="s">
        <v>782</v>
      </c>
      <c r="G246" s="96"/>
      <c r="H246" s="97">
        <f>H247</f>
        <v>2752.8</v>
      </c>
      <c r="N246" s="168"/>
      <c r="O246" s="168"/>
    </row>
    <row r="247" spans="2:22" s="170" customFormat="1" ht="17.25" customHeight="1">
      <c r="B247" s="45" t="s">
        <v>376</v>
      </c>
      <c r="C247" s="95"/>
      <c r="D247" s="96" t="s">
        <v>390</v>
      </c>
      <c r="E247" s="96" t="s">
        <v>323</v>
      </c>
      <c r="F247" s="96" t="s">
        <v>782</v>
      </c>
      <c r="G247" s="96" t="s">
        <v>374</v>
      </c>
      <c r="H247" s="97">
        <v>2752.8</v>
      </c>
      <c r="N247" s="168"/>
      <c r="O247" s="168"/>
    </row>
    <row r="248" spans="2:22" s="170" customFormat="1" ht="30.75" customHeight="1">
      <c r="B248" s="29" t="s">
        <v>560</v>
      </c>
      <c r="C248" s="95"/>
      <c r="D248" s="96" t="s">
        <v>366</v>
      </c>
      <c r="E248" s="96" t="s">
        <v>335</v>
      </c>
      <c r="F248" s="96"/>
      <c r="G248" s="96"/>
      <c r="H248" s="97">
        <f>H249</f>
        <v>640</v>
      </c>
      <c r="N248" s="168"/>
      <c r="O248" s="168"/>
    </row>
    <row r="249" spans="2:22" s="170" customFormat="1" ht="30.75" customHeight="1">
      <c r="B249" s="29" t="s">
        <v>561</v>
      </c>
      <c r="C249" s="95"/>
      <c r="D249" s="96" t="s">
        <v>366</v>
      </c>
      <c r="E249" s="96" t="s">
        <v>335</v>
      </c>
      <c r="F249" s="96" t="s">
        <v>562</v>
      </c>
      <c r="G249" s="96" t="s">
        <v>325</v>
      </c>
      <c r="H249" s="97">
        <f>H250</f>
        <v>640</v>
      </c>
      <c r="M249" s="196"/>
      <c r="N249" s="168"/>
      <c r="O249" s="196"/>
      <c r="Q249" s="196"/>
      <c r="S249" s="196"/>
      <c r="V249" s="196"/>
    </row>
    <row r="250" spans="2:22" s="170" customFormat="1" ht="30.75" customHeight="1">
      <c r="B250" s="29" t="s">
        <v>563</v>
      </c>
      <c r="C250" s="95"/>
      <c r="D250" s="96" t="s">
        <v>366</v>
      </c>
      <c r="E250" s="96" t="s">
        <v>335</v>
      </c>
      <c r="F250" s="96" t="s">
        <v>564</v>
      </c>
      <c r="G250" s="96" t="s">
        <v>325</v>
      </c>
      <c r="H250" s="97">
        <f>H251</f>
        <v>640</v>
      </c>
      <c r="M250" s="157"/>
      <c r="N250" s="168"/>
      <c r="O250" s="160"/>
      <c r="Q250" s="157"/>
      <c r="S250" s="157"/>
      <c r="V250" s="157"/>
    </row>
    <row r="251" spans="2:22" s="170" customFormat="1" ht="15" customHeight="1">
      <c r="B251" s="45" t="s">
        <v>367</v>
      </c>
      <c r="C251" s="95"/>
      <c r="D251" s="96" t="s">
        <v>366</v>
      </c>
      <c r="E251" s="96" t="s">
        <v>335</v>
      </c>
      <c r="F251" s="96" t="s">
        <v>564</v>
      </c>
      <c r="G251" s="96" t="s">
        <v>368</v>
      </c>
      <c r="H251" s="97">
        <v>640</v>
      </c>
      <c r="M251" s="157"/>
      <c r="N251" s="168"/>
      <c r="O251" s="160"/>
      <c r="Q251" s="157"/>
      <c r="S251" s="157"/>
      <c r="V251" s="157"/>
    </row>
    <row r="252" spans="2:22" s="170" customFormat="1" ht="30.75" hidden="1" customHeight="1">
      <c r="B252" s="29" t="s">
        <v>373</v>
      </c>
      <c r="C252" s="95"/>
      <c r="D252" s="96" t="s">
        <v>366</v>
      </c>
      <c r="E252" s="96" t="s">
        <v>335</v>
      </c>
      <c r="F252" s="96" t="s">
        <v>565</v>
      </c>
      <c r="G252" s="96" t="s">
        <v>325</v>
      </c>
      <c r="H252" s="97"/>
      <c r="M252" s="157"/>
      <c r="N252" s="168"/>
      <c r="O252" s="160"/>
      <c r="Q252" s="157"/>
      <c r="S252" s="157"/>
      <c r="V252" s="157"/>
    </row>
    <row r="253" spans="2:22" s="170" customFormat="1" ht="30.75" hidden="1" customHeight="1">
      <c r="B253" s="45" t="s">
        <v>367</v>
      </c>
      <c r="C253" s="95"/>
      <c r="D253" s="96" t="s">
        <v>366</v>
      </c>
      <c r="E253" s="96" t="s">
        <v>335</v>
      </c>
      <c r="F253" s="96" t="s">
        <v>565</v>
      </c>
      <c r="G253" s="96" t="s">
        <v>368</v>
      </c>
      <c r="H253" s="97"/>
      <c r="M253" s="159"/>
      <c r="N253" s="168"/>
      <c r="O253" s="160"/>
      <c r="Q253" s="160"/>
      <c r="S253" s="159"/>
    </row>
    <row r="254" spans="2:22" s="170" customFormat="1" ht="30">
      <c r="B254" s="259" t="s">
        <v>783</v>
      </c>
      <c r="C254" s="95"/>
      <c r="D254" s="96" t="s">
        <v>401</v>
      </c>
      <c r="E254" s="96"/>
      <c r="F254" s="96"/>
      <c r="G254" s="96"/>
      <c r="H254" s="97">
        <f>H255</f>
        <v>2603.3000000000002</v>
      </c>
      <c r="N254" s="168"/>
      <c r="O254" s="168"/>
    </row>
    <row r="255" spans="2:22" s="170" customFormat="1" ht="30.75" customHeight="1">
      <c r="B255" s="29" t="s">
        <v>436</v>
      </c>
      <c r="C255" s="95"/>
      <c r="D255" s="96" t="s">
        <v>401</v>
      </c>
      <c r="E255" s="96" t="s">
        <v>413</v>
      </c>
      <c r="F255" s="96"/>
      <c r="G255" s="96"/>
      <c r="H255" s="97">
        <f>H256</f>
        <v>2603.3000000000002</v>
      </c>
      <c r="N255" s="168"/>
      <c r="O255" s="168"/>
    </row>
    <row r="256" spans="2:22" s="170" customFormat="1" ht="63">
      <c r="B256" s="29" t="s">
        <v>784</v>
      </c>
      <c r="C256" s="95"/>
      <c r="D256" s="96" t="s">
        <v>401</v>
      </c>
      <c r="E256" s="96" t="s">
        <v>413</v>
      </c>
      <c r="F256" s="96" t="s">
        <v>785</v>
      </c>
      <c r="G256" s="96" t="s">
        <v>374</v>
      </c>
      <c r="H256" s="97">
        <v>2603.3000000000002</v>
      </c>
      <c r="N256" s="168"/>
      <c r="O256" s="168"/>
    </row>
    <row r="257" spans="2:22" s="170" customFormat="1">
      <c r="B257" s="259" t="s">
        <v>786</v>
      </c>
      <c r="C257" s="95"/>
      <c r="D257" s="96" t="s">
        <v>413</v>
      </c>
      <c r="E257" s="96"/>
      <c r="F257" s="96"/>
      <c r="G257" s="96"/>
      <c r="H257" s="97">
        <f>H258</f>
        <v>2271</v>
      </c>
      <c r="N257" s="168"/>
      <c r="O257" s="168"/>
    </row>
    <row r="258" spans="2:22" s="170" customFormat="1" ht="27.75" customHeight="1">
      <c r="B258" s="29" t="s">
        <v>536</v>
      </c>
      <c r="C258" s="95"/>
      <c r="D258" s="96" t="s">
        <v>413</v>
      </c>
      <c r="E258" s="96" t="s">
        <v>511</v>
      </c>
      <c r="F258" s="96"/>
      <c r="G258" s="96"/>
      <c r="H258" s="97">
        <f>H259</f>
        <v>2271</v>
      </c>
      <c r="N258" s="168"/>
      <c r="O258" s="168"/>
    </row>
    <row r="259" spans="2:22" s="170" customFormat="1" ht="45" customHeight="1">
      <c r="B259" s="29" t="s">
        <v>787</v>
      </c>
      <c r="C259" s="95"/>
      <c r="D259" s="96" t="s">
        <v>413</v>
      </c>
      <c r="E259" s="96" t="s">
        <v>511</v>
      </c>
      <c r="F259" s="96" t="s">
        <v>788</v>
      </c>
      <c r="G259" s="96" t="s">
        <v>374</v>
      </c>
      <c r="H259" s="97">
        <v>2271</v>
      </c>
      <c r="I259" s="193"/>
      <c r="M259" s="196"/>
      <c r="N259" s="168"/>
      <c r="O259" s="196"/>
      <c r="Q259" s="196"/>
      <c r="S259" s="196"/>
      <c r="V259" s="196"/>
    </row>
    <row r="260" spans="2:22" s="170" customFormat="1">
      <c r="B260" s="261" t="s">
        <v>566</v>
      </c>
      <c r="C260" s="95"/>
      <c r="D260" s="96" t="s">
        <v>549</v>
      </c>
      <c r="E260" s="96" t="s">
        <v>321</v>
      </c>
      <c r="F260" s="96"/>
      <c r="G260" s="96"/>
      <c r="H260" s="97">
        <f>H261</f>
        <v>15053.3</v>
      </c>
      <c r="M260" s="157"/>
      <c r="N260" s="168"/>
      <c r="O260" s="160"/>
      <c r="Q260" s="157"/>
      <c r="S260" s="157"/>
      <c r="V260" s="157"/>
    </row>
    <row r="261" spans="2:22" s="170" customFormat="1" ht="47.25">
      <c r="B261" s="29" t="s">
        <v>567</v>
      </c>
      <c r="C261" s="95"/>
      <c r="D261" s="96" t="s">
        <v>549</v>
      </c>
      <c r="E261" s="96" t="s">
        <v>321</v>
      </c>
      <c r="F261" s="96" t="s">
        <v>568</v>
      </c>
      <c r="G261" s="96" t="s">
        <v>325</v>
      </c>
      <c r="H261" s="97">
        <f>H262</f>
        <v>15053.3</v>
      </c>
      <c r="M261" s="157"/>
      <c r="N261" s="168"/>
      <c r="O261" s="160"/>
      <c r="Q261" s="157"/>
      <c r="S261" s="157"/>
      <c r="V261" s="157"/>
    </row>
    <row r="262" spans="2:22" s="170" customFormat="1" ht="18" customHeight="1">
      <c r="B262" s="45" t="s">
        <v>569</v>
      </c>
      <c r="C262" s="95"/>
      <c r="D262" s="96" t="s">
        <v>549</v>
      </c>
      <c r="E262" s="96" t="s">
        <v>321</v>
      </c>
      <c r="F262" s="96" t="s">
        <v>568</v>
      </c>
      <c r="G262" s="96" t="s">
        <v>570</v>
      </c>
      <c r="H262" s="97">
        <v>15053.3</v>
      </c>
      <c r="M262" s="157"/>
      <c r="N262" s="168"/>
      <c r="O262" s="160"/>
      <c r="Q262" s="157"/>
      <c r="S262" s="157"/>
      <c r="V262" s="157"/>
    </row>
    <row r="263" spans="2:22" s="170" customFormat="1" ht="31.5" hidden="1" customHeight="1">
      <c r="B263" s="45" t="s">
        <v>571</v>
      </c>
      <c r="C263" s="95"/>
      <c r="D263" s="96" t="s">
        <v>549</v>
      </c>
      <c r="E263" s="96" t="s">
        <v>335</v>
      </c>
      <c r="F263" s="96"/>
      <c r="G263" s="96"/>
      <c r="H263" s="97">
        <f>H264</f>
        <v>0</v>
      </c>
      <c r="M263" s="159"/>
      <c r="N263" s="168"/>
      <c r="O263" s="160"/>
      <c r="Q263" s="160"/>
      <c r="S263" s="159"/>
    </row>
    <row r="264" spans="2:22" s="170" customFormat="1" ht="31.5" hidden="1" customHeight="1">
      <c r="B264" s="29" t="s">
        <v>572</v>
      </c>
      <c r="C264" s="95"/>
      <c r="D264" s="96" t="s">
        <v>549</v>
      </c>
      <c r="E264" s="96" t="s">
        <v>335</v>
      </c>
      <c r="F264" s="96" t="s">
        <v>573</v>
      </c>
      <c r="G264" s="96" t="s">
        <v>325</v>
      </c>
      <c r="H264" s="97"/>
      <c r="N264" s="168"/>
      <c r="O264" s="168"/>
    </row>
    <row r="265" spans="2:22" s="170" customFormat="1" ht="30" customHeight="1">
      <c r="B265" s="105" t="s">
        <v>574</v>
      </c>
      <c r="C265" s="92" t="s">
        <v>295</v>
      </c>
      <c r="D265" s="93"/>
      <c r="E265" s="93"/>
      <c r="F265" s="93"/>
      <c r="G265" s="93"/>
      <c r="H265" s="94">
        <f>H266+H269</f>
        <v>9891</v>
      </c>
      <c r="N265" s="168"/>
      <c r="O265" s="168"/>
    </row>
    <row r="266" spans="2:22" s="170" customFormat="1" ht="17.25" customHeight="1">
      <c r="B266" s="45" t="s">
        <v>346</v>
      </c>
      <c r="C266" s="95"/>
      <c r="D266" s="96" t="s">
        <v>321</v>
      </c>
      <c r="E266" s="96" t="s">
        <v>347</v>
      </c>
      <c r="F266" s="96"/>
      <c r="G266" s="96"/>
      <c r="H266" s="97">
        <f>H267</f>
        <v>7226</v>
      </c>
      <c r="N266" s="168"/>
      <c r="O266" s="168"/>
    </row>
    <row r="267" spans="2:22" s="170" customFormat="1" ht="31.5" customHeight="1">
      <c r="B267" s="29" t="s">
        <v>330</v>
      </c>
      <c r="C267" s="95"/>
      <c r="D267" s="96" t="s">
        <v>321</v>
      </c>
      <c r="E267" s="96" t="s">
        <v>347</v>
      </c>
      <c r="F267" s="96" t="s">
        <v>383</v>
      </c>
      <c r="G267" s="96" t="s">
        <v>325</v>
      </c>
      <c r="H267" s="97">
        <f>H268</f>
        <v>7226</v>
      </c>
      <c r="N267" s="168"/>
      <c r="O267" s="168"/>
    </row>
    <row r="268" spans="2:22" s="170" customFormat="1" ht="31.5" customHeight="1">
      <c r="B268" s="29" t="s">
        <v>384</v>
      </c>
      <c r="C268" s="95"/>
      <c r="D268" s="96" t="s">
        <v>321</v>
      </c>
      <c r="E268" s="96" t="s">
        <v>347</v>
      </c>
      <c r="F268" s="96" t="s">
        <v>385</v>
      </c>
      <c r="G268" s="96" t="s">
        <v>388</v>
      </c>
      <c r="H268" s="97">
        <v>7226</v>
      </c>
      <c r="I268" s="193"/>
      <c r="M268" s="196"/>
      <c r="N268" s="168"/>
      <c r="O268" s="196"/>
      <c r="Q268" s="196"/>
      <c r="S268" s="196"/>
      <c r="V268" s="196"/>
    </row>
    <row r="269" spans="2:22" s="170" customFormat="1" ht="15.75" customHeight="1">
      <c r="B269" s="45" t="s">
        <v>424</v>
      </c>
      <c r="C269" s="95"/>
      <c r="D269" s="96" t="s">
        <v>413</v>
      </c>
      <c r="E269" s="96" t="s">
        <v>335</v>
      </c>
      <c r="F269" s="96"/>
      <c r="G269" s="96"/>
      <c r="H269" s="97">
        <f>H270</f>
        <v>2665</v>
      </c>
      <c r="M269" s="157"/>
      <c r="N269" s="168"/>
      <c r="O269" s="160"/>
      <c r="Q269" s="157"/>
      <c r="S269" s="157"/>
      <c r="V269" s="157"/>
    </row>
    <row r="270" spans="2:22" s="170" customFormat="1" ht="31.5" customHeight="1">
      <c r="B270" s="29" t="s">
        <v>450</v>
      </c>
      <c r="C270" s="95"/>
      <c r="D270" s="96" t="s">
        <v>413</v>
      </c>
      <c r="E270" s="96" t="s">
        <v>335</v>
      </c>
      <c r="F270" s="96" t="s">
        <v>500</v>
      </c>
      <c r="G270" s="96" t="s">
        <v>325</v>
      </c>
      <c r="H270" s="97">
        <f>H271</f>
        <v>2665</v>
      </c>
      <c r="M270" s="157"/>
      <c r="N270" s="168"/>
      <c r="O270" s="160"/>
      <c r="Q270" s="157"/>
      <c r="S270" s="157"/>
      <c r="V270" s="157"/>
    </row>
    <row r="271" spans="2:22" s="170" customFormat="1" ht="31.5" customHeight="1">
      <c r="B271" s="29" t="s">
        <v>575</v>
      </c>
      <c r="C271" s="95"/>
      <c r="D271" s="96" t="s">
        <v>413</v>
      </c>
      <c r="E271" s="96" t="s">
        <v>335</v>
      </c>
      <c r="F271" s="96" t="s">
        <v>576</v>
      </c>
      <c r="G271" s="96" t="s">
        <v>325</v>
      </c>
      <c r="H271" s="97">
        <f>H272</f>
        <v>2665</v>
      </c>
      <c r="M271" s="159"/>
      <c r="N271" s="168"/>
      <c r="O271" s="160"/>
      <c r="Q271" s="160"/>
      <c r="S271" s="159"/>
    </row>
    <row r="272" spans="2:22" s="170" customFormat="1" ht="17.25" customHeight="1">
      <c r="B272" s="45" t="s">
        <v>415</v>
      </c>
      <c r="C272" s="95"/>
      <c r="D272" s="96" t="s">
        <v>413</v>
      </c>
      <c r="E272" s="96" t="s">
        <v>335</v>
      </c>
      <c r="F272" s="96" t="s">
        <v>577</v>
      </c>
      <c r="G272" s="96" t="s">
        <v>418</v>
      </c>
      <c r="H272" s="97">
        <v>2665</v>
      </c>
      <c r="M272" s="157"/>
      <c r="N272" s="168"/>
      <c r="O272" s="160"/>
      <c r="Q272" s="157"/>
      <c r="S272" s="157"/>
      <c r="V272" s="157"/>
    </row>
    <row r="273" spans="2:22" s="170" customFormat="1" ht="31.5" hidden="1" customHeight="1">
      <c r="B273" s="45" t="s">
        <v>578</v>
      </c>
      <c r="C273" s="95"/>
      <c r="D273" s="96" t="s">
        <v>413</v>
      </c>
      <c r="E273" s="96" t="s">
        <v>335</v>
      </c>
      <c r="F273" s="96" t="s">
        <v>579</v>
      </c>
      <c r="G273" s="96" t="s">
        <v>418</v>
      </c>
      <c r="H273" s="97"/>
      <c r="I273" s="73"/>
      <c r="J273" s="73"/>
      <c r="K273" s="73"/>
      <c r="L273" s="73"/>
      <c r="M273" s="157"/>
      <c r="N273" s="168"/>
      <c r="O273" s="160"/>
      <c r="Q273" s="157"/>
      <c r="S273" s="157"/>
      <c r="V273" s="157"/>
    </row>
    <row r="274" spans="2:22" s="170" customFormat="1" ht="31.5" hidden="1" customHeight="1">
      <c r="B274" s="45" t="s">
        <v>580</v>
      </c>
      <c r="C274" s="95"/>
      <c r="D274" s="96" t="s">
        <v>413</v>
      </c>
      <c r="E274" s="96" t="s">
        <v>335</v>
      </c>
      <c r="F274" s="96" t="s">
        <v>581</v>
      </c>
      <c r="G274" s="96" t="s">
        <v>418</v>
      </c>
      <c r="H274" s="97"/>
      <c r="M274" s="159"/>
      <c r="N274" s="168"/>
      <c r="O274" s="160"/>
      <c r="Q274" s="160"/>
      <c r="S274" s="159"/>
    </row>
    <row r="275" spans="2:22" s="170" customFormat="1" ht="29.25" customHeight="1">
      <c r="B275" s="105" t="s">
        <v>582</v>
      </c>
      <c r="C275" s="92" t="s">
        <v>583</v>
      </c>
      <c r="D275" s="93"/>
      <c r="E275" s="93"/>
      <c r="F275" s="93"/>
      <c r="G275" s="93"/>
      <c r="H275" s="94">
        <f>H276</f>
        <v>874</v>
      </c>
      <c r="M275" s="157"/>
      <c r="N275" s="168"/>
      <c r="O275" s="160"/>
      <c r="Q275" s="157"/>
      <c r="S275" s="157"/>
      <c r="V275" s="157"/>
    </row>
    <row r="276" spans="2:22" s="170" customFormat="1" ht="15" customHeight="1">
      <c r="B276" s="45" t="s">
        <v>467</v>
      </c>
      <c r="C276" s="95"/>
      <c r="D276" s="96" t="s">
        <v>366</v>
      </c>
      <c r="E276" s="96" t="s">
        <v>321</v>
      </c>
      <c r="F276" s="96"/>
      <c r="G276" s="96"/>
      <c r="H276" s="97">
        <f>H277</f>
        <v>874</v>
      </c>
      <c r="M276" s="157"/>
      <c r="N276" s="168"/>
      <c r="O276" s="160"/>
      <c r="Q276" s="157"/>
      <c r="S276" s="157"/>
      <c r="V276" s="157"/>
    </row>
    <row r="277" spans="2:22" s="170" customFormat="1" ht="15" customHeight="1">
      <c r="B277" s="45" t="s">
        <v>584</v>
      </c>
      <c r="C277" s="95"/>
      <c r="D277" s="96" t="s">
        <v>366</v>
      </c>
      <c r="E277" s="96" t="s">
        <v>321</v>
      </c>
      <c r="F277" s="96" t="s">
        <v>585</v>
      </c>
      <c r="G277" s="96" t="s">
        <v>325</v>
      </c>
      <c r="H277" s="97">
        <f>H278</f>
        <v>874</v>
      </c>
      <c r="M277" s="157"/>
      <c r="N277" s="168"/>
      <c r="O277" s="160"/>
      <c r="Q277" s="157"/>
      <c r="S277" s="157"/>
      <c r="V277" s="157"/>
    </row>
    <row r="278" spans="2:22" s="170" customFormat="1" ht="30.75" customHeight="1">
      <c r="B278" s="29" t="s">
        <v>384</v>
      </c>
      <c r="C278" s="95"/>
      <c r="D278" s="96" t="s">
        <v>366</v>
      </c>
      <c r="E278" s="96" t="s">
        <v>321</v>
      </c>
      <c r="F278" s="96" t="s">
        <v>586</v>
      </c>
      <c r="G278" s="96" t="s">
        <v>325</v>
      </c>
      <c r="H278" s="97">
        <f>H279</f>
        <v>874</v>
      </c>
      <c r="M278" s="159"/>
      <c r="N278" s="168"/>
      <c r="O278" s="160"/>
      <c r="Q278" s="160"/>
      <c r="S278" s="159"/>
    </row>
    <row r="279" spans="2:22" s="170" customFormat="1" ht="30.75" customHeight="1">
      <c r="B279" s="29" t="s">
        <v>394</v>
      </c>
      <c r="C279" s="95"/>
      <c r="D279" s="96" t="s">
        <v>366</v>
      </c>
      <c r="E279" s="96" t="s">
        <v>321</v>
      </c>
      <c r="F279" s="96" t="s">
        <v>586</v>
      </c>
      <c r="G279" s="96" t="s">
        <v>388</v>
      </c>
      <c r="H279" s="97">
        <f>H280+H281+H282</f>
        <v>874</v>
      </c>
      <c r="N279" s="168"/>
      <c r="O279" s="168"/>
    </row>
    <row r="280" spans="2:22" s="170" customFormat="1" ht="19.5" customHeight="1">
      <c r="B280" s="217" t="s">
        <v>398</v>
      </c>
      <c r="C280" s="165"/>
      <c r="D280" s="166" t="s">
        <v>366</v>
      </c>
      <c r="E280" s="166" t="s">
        <v>321</v>
      </c>
      <c r="F280" s="166" t="s">
        <v>586</v>
      </c>
      <c r="G280" s="166" t="s">
        <v>388</v>
      </c>
      <c r="H280" s="167">
        <v>874</v>
      </c>
      <c r="N280" s="168"/>
      <c r="O280" s="168"/>
    </row>
    <row r="281" spans="2:22" s="170" customFormat="1" ht="18.75" customHeight="1">
      <c r="B281" s="217" t="s">
        <v>101</v>
      </c>
      <c r="C281" s="165"/>
      <c r="D281" s="166" t="s">
        <v>366</v>
      </c>
      <c r="E281" s="166" t="s">
        <v>321</v>
      </c>
      <c r="F281" s="166" t="s">
        <v>586</v>
      </c>
      <c r="G281" s="166" t="s">
        <v>388</v>
      </c>
      <c r="H281" s="167"/>
      <c r="N281" s="168"/>
      <c r="O281" s="168"/>
    </row>
    <row r="282" spans="2:22" s="170" customFormat="1" ht="15" customHeight="1">
      <c r="B282" s="218" t="s">
        <v>556</v>
      </c>
      <c r="C282" s="165"/>
      <c r="D282" s="166" t="s">
        <v>366</v>
      </c>
      <c r="E282" s="166" t="s">
        <v>321</v>
      </c>
      <c r="F282" s="166" t="s">
        <v>586</v>
      </c>
      <c r="G282" s="166" t="s">
        <v>388</v>
      </c>
      <c r="H282" s="167"/>
      <c r="N282" s="168"/>
      <c r="O282" s="168"/>
    </row>
    <row r="283" spans="2:22" s="170" customFormat="1" ht="31.5">
      <c r="B283" s="105" t="s">
        <v>587</v>
      </c>
      <c r="C283" s="92" t="s">
        <v>275</v>
      </c>
      <c r="D283" s="93"/>
      <c r="E283" s="93"/>
      <c r="F283" s="93"/>
      <c r="G283" s="93"/>
      <c r="H283" s="94">
        <f>H284+H292+H296+H300</f>
        <v>32848.399999999994</v>
      </c>
      <c r="I283" s="193"/>
      <c r="M283" s="196"/>
      <c r="N283" s="168"/>
      <c r="O283" s="196"/>
      <c r="Q283" s="196"/>
      <c r="S283" s="196"/>
      <c r="V283" s="196"/>
    </row>
    <row r="284" spans="2:22" s="170" customFormat="1">
      <c r="B284" s="45" t="s">
        <v>454</v>
      </c>
      <c r="C284" s="95"/>
      <c r="D284" s="96" t="s">
        <v>390</v>
      </c>
      <c r="E284" s="96" t="s">
        <v>323</v>
      </c>
      <c r="F284" s="96"/>
      <c r="G284" s="96"/>
      <c r="H284" s="97">
        <f>H285</f>
        <v>30607.199999999997</v>
      </c>
      <c r="M284" s="157"/>
      <c r="N284" s="168"/>
      <c r="O284" s="160"/>
      <c r="Q284" s="157"/>
      <c r="S284" s="157"/>
      <c r="V284" s="157"/>
    </row>
    <row r="285" spans="2:22" s="170" customFormat="1" ht="31.5">
      <c r="B285" s="29" t="s">
        <v>588</v>
      </c>
      <c r="C285" s="95"/>
      <c r="D285" s="96" t="s">
        <v>390</v>
      </c>
      <c r="E285" s="96" t="s">
        <v>323</v>
      </c>
      <c r="F285" s="96" t="s">
        <v>589</v>
      </c>
      <c r="G285" s="96" t="s">
        <v>325</v>
      </c>
      <c r="H285" s="97">
        <f>H286</f>
        <v>30607.199999999997</v>
      </c>
      <c r="M285" s="157"/>
      <c r="N285" s="168"/>
      <c r="O285" s="160"/>
      <c r="Q285" s="157"/>
      <c r="S285" s="157"/>
      <c r="V285" s="157"/>
    </row>
    <row r="286" spans="2:22" s="170" customFormat="1" ht="31.5">
      <c r="B286" s="29" t="s">
        <v>384</v>
      </c>
      <c r="C286" s="95"/>
      <c r="D286" s="96" t="s">
        <v>390</v>
      </c>
      <c r="E286" s="96" t="s">
        <v>323</v>
      </c>
      <c r="F286" s="96" t="s">
        <v>590</v>
      </c>
      <c r="G286" s="96" t="s">
        <v>325</v>
      </c>
      <c r="H286" s="97">
        <f>H287+H288+H290</f>
        <v>30607.199999999997</v>
      </c>
      <c r="M286" s="159"/>
      <c r="N286" s="168"/>
      <c r="O286" s="160"/>
      <c r="Q286" s="160"/>
      <c r="S286" s="159"/>
    </row>
    <row r="287" spans="2:22" s="170" customFormat="1" ht="31.5">
      <c r="B287" s="29" t="s">
        <v>394</v>
      </c>
      <c r="C287" s="95"/>
      <c r="D287" s="96" t="s">
        <v>390</v>
      </c>
      <c r="E287" s="96" t="s">
        <v>323</v>
      </c>
      <c r="F287" s="96" t="s">
        <v>590</v>
      </c>
      <c r="G287" s="96" t="s">
        <v>388</v>
      </c>
      <c r="H287" s="97">
        <f>4792.3+3054.1</f>
        <v>7846.4</v>
      </c>
      <c r="M287" s="157"/>
      <c r="N287" s="168"/>
      <c r="O287" s="160"/>
      <c r="Q287" s="157"/>
      <c r="S287" s="157"/>
      <c r="V287" s="157"/>
    </row>
    <row r="288" spans="2:22" s="170" customFormat="1" ht="123.75" customHeight="1">
      <c r="B288" s="29" t="s">
        <v>833</v>
      </c>
      <c r="C288" s="95"/>
      <c r="D288" s="96" t="s">
        <v>390</v>
      </c>
      <c r="E288" s="96" t="s">
        <v>323</v>
      </c>
      <c r="F288" s="96" t="s">
        <v>592</v>
      </c>
      <c r="G288" s="96" t="s">
        <v>325</v>
      </c>
      <c r="H288" s="97">
        <f>H289</f>
        <v>22760.799999999999</v>
      </c>
      <c r="M288" s="157"/>
      <c r="N288" s="168"/>
      <c r="O288" s="160"/>
      <c r="Q288" s="157"/>
      <c r="S288" s="157"/>
      <c r="V288" s="157"/>
    </row>
    <row r="289" spans="2:22" s="170" customFormat="1" ht="28.5" customHeight="1">
      <c r="B289" s="29" t="s">
        <v>394</v>
      </c>
      <c r="C289" s="95"/>
      <c r="D289" s="96" t="s">
        <v>390</v>
      </c>
      <c r="E289" s="96" t="s">
        <v>323</v>
      </c>
      <c r="F289" s="96" t="s">
        <v>592</v>
      </c>
      <c r="G289" s="96" t="s">
        <v>388</v>
      </c>
      <c r="H289" s="97">
        <v>22760.799999999999</v>
      </c>
      <c r="M289" s="159"/>
      <c r="N289" s="168"/>
      <c r="O289" s="160"/>
      <c r="Q289" s="160"/>
      <c r="S289" s="159"/>
    </row>
    <row r="290" spans="2:22" s="170" customFormat="1" ht="189" hidden="1" customHeight="1">
      <c r="B290" s="29" t="s">
        <v>593</v>
      </c>
      <c r="C290" s="95"/>
      <c r="D290" s="96" t="s">
        <v>390</v>
      </c>
      <c r="E290" s="96" t="s">
        <v>323</v>
      </c>
      <c r="F290" s="96" t="s">
        <v>594</v>
      </c>
      <c r="G290" s="96" t="s">
        <v>325</v>
      </c>
      <c r="H290" s="97">
        <f>H291</f>
        <v>0</v>
      </c>
      <c r="M290" s="157"/>
      <c r="N290" s="168"/>
      <c r="O290" s="160"/>
      <c r="Q290" s="157"/>
      <c r="S290" s="157"/>
      <c r="V290" s="157"/>
    </row>
    <row r="291" spans="2:22" s="170" customFormat="1" ht="63" hidden="1" customHeight="1">
      <c r="B291" s="29" t="s">
        <v>394</v>
      </c>
      <c r="C291" s="95"/>
      <c r="D291" s="96" t="s">
        <v>390</v>
      </c>
      <c r="E291" s="96" t="s">
        <v>323</v>
      </c>
      <c r="F291" s="96" t="s">
        <v>594</v>
      </c>
      <c r="G291" s="96" t="s">
        <v>388</v>
      </c>
      <c r="H291" s="97"/>
      <c r="M291" s="157"/>
      <c r="N291" s="168"/>
      <c r="O291" s="160"/>
      <c r="Q291" s="157"/>
      <c r="S291" s="157"/>
      <c r="V291" s="157"/>
    </row>
    <row r="292" spans="2:22" s="170" customFormat="1" ht="30" customHeight="1">
      <c r="B292" s="29" t="s">
        <v>442</v>
      </c>
      <c r="C292" s="95"/>
      <c r="D292" s="96" t="s">
        <v>390</v>
      </c>
      <c r="E292" s="96" t="s">
        <v>371</v>
      </c>
      <c r="F292" s="96"/>
      <c r="G292" s="96"/>
      <c r="H292" s="97">
        <f>H293</f>
        <v>21.2</v>
      </c>
      <c r="M292" s="157"/>
      <c r="N292" s="168"/>
      <c r="O292" s="160"/>
      <c r="Q292" s="157"/>
      <c r="S292" s="157"/>
      <c r="V292" s="157"/>
    </row>
    <row r="293" spans="2:22" s="170" customFormat="1" ht="31.5">
      <c r="B293" s="29" t="s">
        <v>598</v>
      </c>
      <c r="C293" s="95"/>
      <c r="D293" s="96" t="s">
        <v>390</v>
      </c>
      <c r="E293" s="96" t="s">
        <v>371</v>
      </c>
      <c r="F293" s="96" t="s">
        <v>599</v>
      </c>
      <c r="G293" s="96" t="s">
        <v>325</v>
      </c>
      <c r="H293" s="97">
        <f>H294</f>
        <v>21.2</v>
      </c>
      <c r="M293" s="159"/>
      <c r="N293" s="168"/>
      <c r="O293" s="160"/>
      <c r="Q293" s="160"/>
      <c r="S293" s="159"/>
    </row>
    <row r="294" spans="2:22" s="170" customFormat="1" ht="31.5">
      <c r="B294" s="29" t="s">
        <v>443</v>
      </c>
      <c r="C294" s="95"/>
      <c r="D294" s="96" t="s">
        <v>390</v>
      </c>
      <c r="E294" s="96" t="s">
        <v>371</v>
      </c>
      <c r="F294" s="96" t="s">
        <v>444</v>
      </c>
      <c r="G294" s="96" t="s">
        <v>325</v>
      </c>
      <c r="H294" s="97">
        <f>H295</f>
        <v>21.2</v>
      </c>
      <c r="N294" s="168"/>
      <c r="O294" s="168"/>
    </row>
    <row r="295" spans="2:22" s="170" customFormat="1" ht="31.5">
      <c r="B295" s="29" t="s">
        <v>445</v>
      </c>
      <c r="C295" s="95"/>
      <c r="D295" s="96" t="s">
        <v>390</v>
      </c>
      <c r="E295" s="96" t="s">
        <v>371</v>
      </c>
      <c r="F295" s="96" t="s">
        <v>444</v>
      </c>
      <c r="G295" s="96" t="s">
        <v>446</v>
      </c>
      <c r="H295" s="97">
        <v>21.2</v>
      </c>
      <c r="N295" s="168"/>
      <c r="O295" s="168"/>
    </row>
    <row r="296" spans="2:22" s="170" customFormat="1">
      <c r="B296" s="45" t="s">
        <v>395</v>
      </c>
      <c r="C296" s="95"/>
      <c r="D296" s="96" t="s">
        <v>390</v>
      </c>
      <c r="E296" s="96" t="s">
        <v>390</v>
      </c>
      <c r="F296" s="96"/>
      <c r="G296" s="96"/>
      <c r="H296" s="97">
        <f>H297</f>
        <v>400</v>
      </c>
      <c r="N296" s="168"/>
      <c r="O296" s="168"/>
    </row>
    <row r="297" spans="2:22" s="170" customFormat="1" ht="31.5">
      <c r="B297" s="29" t="s">
        <v>461</v>
      </c>
      <c r="C297" s="95"/>
      <c r="D297" s="96" t="s">
        <v>390</v>
      </c>
      <c r="E297" s="96" t="s">
        <v>390</v>
      </c>
      <c r="F297" s="96" t="s">
        <v>600</v>
      </c>
      <c r="G297" s="96" t="s">
        <v>325</v>
      </c>
      <c r="H297" s="97">
        <f>H298</f>
        <v>400</v>
      </c>
      <c r="N297" s="168"/>
      <c r="O297" s="168"/>
    </row>
    <row r="298" spans="2:22" s="170" customFormat="1">
      <c r="B298" s="45" t="s">
        <v>463</v>
      </c>
      <c r="C298" s="95"/>
      <c r="D298" s="96" t="s">
        <v>390</v>
      </c>
      <c r="E298" s="96" t="s">
        <v>390</v>
      </c>
      <c r="F298" s="96" t="s">
        <v>464</v>
      </c>
      <c r="G298" s="96" t="s">
        <v>325</v>
      </c>
      <c r="H298" s="97">
        <f>H299</f>
        <v>400</v>
      </c>
      <c r="I298" s="199"/>
      <c r="M298" s="198"/>
      <c r="N298" s="168"/>
      <c r="O298" s="196"/>
      <c r="Q298" s="198"/>
      <c r="S298" s="198"/>
      <c r="V298" s="198"/>
    </row>
    <row r="299" spans="2:22" s="170" customFormat="1" ht="31.5">
      <c r="B299" s="29" t="s">
        <v>326</v>
      </c>
      <c r="C299" s="95"/>
      <c r="D299" s="96" t="s">
        <v>390</v>
      </c>
      <c r="E299" s="96" t="s">
        <v>390</v>
      </c>
      <c r="F299" s="96" t="s">
        <v>464</v>
      </c>
      <c r="G299" s="96" t="s">
        <v>327</v>
      </c>
      <c r="H299" s="97">
        <v>400</v>
      </c>
      <c r="M299" s="157"/>
      <c r="N299" s="168"/>
      <c r="O299" s="160"/>
      <c r="Q299" s="157"/>
      <c r="S299" s="157"/>
      <c r="V299" s="157"/>
    </row>
    <row r="300" spans="2:22" s="170" customFormat="1">
      <c r="B300" s="45" t="s">
        <v>400</v>
      </c>
      <c r="C300" s="95"/>
      <c r="D300" s="96" t="s">
        <v>390</v>
      </c>
      <c r="E300" s="96" t="s">
        <v>401</v>
      </c>
      <c r="F300" s="96"/>
      <c r="G300" s="96"/>
      <c r="H300" s="97">
        <f>H301</f>
        <v>1820</v>
      </c>
      <c r="M300" s="157"/>
      <c r="N300" s="168"/>
      <c r="O300" s="160"/>
      <c r="Q300" s="157"/>
      <c r="S300" s="157"/>
      <c r="V300" s="157"/>
    </row>
    <row r="301" spans="2:22" s="170" customFormat="1" ht="31.5">
      <c r="B301" s="29" t="s">
        <v>601</v>
      </c>
      <c r="C301" s="95"/>
      <c r="D301" s="96" t="s">
        <v>390</v>
      </c>
      <c r="E301" s="96" t="s">
        <v>401</v>
      </c>
      <c r="F301" s="96" t="s">
        <v>602</v>
      </c>
      <c r="G301" s="96" t="s">
        <v>325</v>
      </c>
      <c r="H301" s="97">
        <f>H302</f>
        <v>1820</v>
      </c>
      <c r="M301" s="157"/>
      <c r="N301" s="168"/>
      <c r="O301" s="160"/>
      <c r="Q301" s="157"/>
      <c r="S301" s="157"/>
      <c r="V301" s="157"/>
    </row>
    <row r="302" spans="2:22" s="170" customFormat="1" ht="31.5">
      <c r="B302" s="29" t="s">
        <v>384</v>
      </c>
      <c r="C302" s="95"/>
      <c r="D302" s="96" t="s">
        <v>390</v>
      </c>
      <c r="E302" s="96" t="s">
        <v>401</v>
      </c>
      <c r="F302" s="96" t="s">
        <v>603</v>
      </c>
      <c r="G302" s="96" t="s">
        <v>325</v>
      </c>
      <c r="H302" s="97">
        <f>H303</f>
        <v>1820</v>
      </c>
      <c r="M302" s="159"/>
      <c r="N302" s="168"/>
      <c r="O302" s="160"/>
      <c r="Q302" s="160"/>
      <c r="S302" s="159"/>
    </row>
    <row r="303" spans="2:22" s="170" customFormat="1" ht="31.5">
      <c r="B303" s="29" t="s">
        <v>394</v>
      </c>
      <c r="C303" s="95"/>
      <c r="D303" s="96" t="s">
        <v>390</v>
      </c>
      <c r="E303" s="96" t="s">
        <v>401</v>
      </c>
      <c r="F303" s="96" t="s">
        <v>603</v>
      </c>
      <c r="G303" s="96" t="s">
        <v>388</v>
      </c>
      <c r="H303" s="97">
        <v>1820</v>
      </c>
      <c r="M303" s="196"/>
      <c r="N303" s="168"/>
      <c r="O303" s="196"/>
      <c r="Q303" s="196"/>
      <c r="S303" s="196"/>
      <c r="V303" s="196"/>
    </row>
    <row r="304" spans="2:22" s="170" customFormat="1" ht="30.75" customHeight="1">
      <c r="B304" s="105" t="s">
        <v>604</v>
      </c>
      <c r="C304" s="92" t="s">
        <v>277</v>
      </c>
      <c r="D304" s="148" t="s">
        <v>390</v>
      </c>
      <c r="E304" s="148"/>
      <c r="F304" s="148"/>
      <c r="G304" s="148"/>
      <c r="H304" s="94">
        <f>H305+H322+H326</f>
        <v>11500.9</v>
      </c>
      <c r="M304" s="157"/>
      <c r="N304" s="168"/>
      <c r="O304" s="160"/>
      <c r="Q304" s="157"/>
      <c r="S304" s="157"/>
      <c r="V304" s="157"/>
    </row>
    <row r="305" spans="2:22" s="170" customFormat="1">
      <c r="B305" s="45" t="s">
        <v>454</v>
      </c>
      <c r="C305" s="95"/>
      <c r="D305" s="96" t="s">
        <v>390</v>
      </c>
      <c r="E305" s="96" t="s">
        <v>323</v>
      </c>
      <c r="F305" s="96"/>
      <c r="G305" s="96"/>
      <c r="H305" s="97">
        <f>H306+H313</f>
        <v>11337.9</v>
      </c>
      <c r="M305" s="157"/>
      <c r="N305" s="168"/>
      <c r="O305" s="160"/>
      <c r="Q305" s="157"/>
      <c r="S305" s="157"/>
      <c r="V305" s="157"/>
    </row>
    <row r="306" spans="2:22" s="170" customFormat="1" ht="31.5">
      <c r="B306" s="29" t="s">
        <v>588</v>
      </c>
      <c r="C306" s="95"/>
      <c r="D306" s="96" t="s">
        <v>390</v>
      </c>
      <c r="E306" s="96" t="s">
        <v>323</v>
      </c>
      <c r="F306" s="96" t="s">
        <v>589</v>
      </c>
      <c r="G306" s="96" t="s">
        <v>325</v>
      </c>
      <c r="H306" s="97">
        <f>H307</f>
        <v>11337.9</v>
      </c>
      <c r="M306" s="157"/>
      <c r="N306" s="168"/>
      <c r="O306" s="160"/>
      <c r="Q306" s="157"/>
      <c r="S306" s="157"/>
      <c r="V306" s="157"/>
    </row>
    <row r="307" spans="2:22" s="170" customFormat="1" ht="31.5">
      <c r="B307" s="29" t="s">
        <v>384</v>
      </c>
      <c r="C307" s="95"/>
      <c r="D307" s="96" t="s">
        <v>390</v>
      </c>
      <c r="E307" s="96" t="s">
        <v>323</v>
      </c>
      <c r="F307" s="96" t="s">
        <v>590</v>
      </c>
      <c r="G307" s="96" t="s">
        <v>325</v>
      </c>
      <c r="H307" s="97">
        <f>H308+H309+H311</f>
        <v>11337.9</v>
      </c>
      <c r="M307" s="159"/>
      <c r="N307" s="168"/>
      <c r="O307" s="160"/>
      <c r="Q307" s="160"/>
      <c r="S307" s="159"/>
    </row>
    <row r="308" spans="2:22" s="170" customFormat="1" ht="31.5">
      <c r="B308" s="29" t="s">
        <v>394</v>
      </c>
      <c r="C308" s="95"/>
      <c r="D308" s="96" t="s">
        <v>390</v>
      </c>
      <c r="E308" s="96" t="s">
        <v>323</v>
      </c>
      <c r="F308" s="96" t="s">
        <v>590</v>
      </c>
      <c r="G308" s="96" t="s">
        <v>388</v>
      </c>
      <c r="H308" s="97">
        <v>2397.9</v>
      </c>
      <c r="M308" s="196"/>
      <c r="N308" s="168"/>
      <c r="O308" s="196"/>
      <c r="Q308" s="196"/>
      <c r="S308" s="196"/>
      <c r="V308" s="196"/>
    </row>
    <row r="309" spans="2:22" s="170" customFormat="1" ht="123" customHeight="1">
      <c r="B309" s="29" t="s">
        <v>591</v>
      </c>
      <c r="C309" s="95"/>
      <c r="D309" s="96" t="s">
        <v>390</v>
      </c>
      <c r="E309" s="96" t="s">
        <v>323</v>
      </c>
      <c r="F309" s="96" t="s">
        <v>592</v>
      </c>
      <c r="G309" s="96" t="s">
        <v>325</v>
      </c>
      <c r="H309" s="97">
        <f>H310</f>
        <v>8940</v>
      </c>
      <c r="M309" s="157"/>
      <c r="N309" s="168"/>
      <c r="O309" s="160"/>
      <c r="Q309" s="157"/>
      <c r="S309" s="157"/>
      <c r="V309" s="157"/>
    </row>
    <row r="310" spans="2:22" s="170" customFormat="1" ht="31.5">
      <c r="B310" s="29" t="s">
        <v>394</v>
      </c>
      <c r="C310" s="95"/>
      <c r="D310" s="96" t="s">
        <v>390</v>
      </c>
      <c r="E310" s="96" t="s">
        <v>323</v>
      </c>
      <c r="F310" s="96" t="s">
        <v>592</v>
      </c>
      <c r="G310" s="96" t="s">
        <v>388</v>
      </c>
      <c r="H310" s="97">
        <v>8940</v>
      </c>
      <c r="M310" s="157"/>
      <c r="N310" s="168"/>
      <c r="O310" s="160"/>
      <c r="Q310" s="157"/>
      <c r="S310" s="157"/>
      <c r="V310" s="157"/>
    </row>
    <row r="311" spans="2:22" s="170" customFormat="1" ht="189" hidden="1" customHeight="1">
      <c r="B311" s="29" t="s">
        <v>593</v>
      </c>
      <c r="C311" s="95"/>
      <c r="D311" s="96" t="s">
        <v>390</v>
      </c>
      <c r="E311" s="96" t="s">
        <v>323</v>
      </c>
      <c r="F311" s="96" t="s">
        <v>594</v>
      </c>
      <c r="G311" s="96" t="s">
        <v>325</v>
      </c>
      <c r="H311" s="97">
        <f>H312</f>
        <v>0</v>
      </c>
      <c r="M311" s="157"/>
      <c r="N311" s="168"/>
      <c r="O311" s="160"/>
      <c r="Q311" s="157"/>
      <c r="S311" s="157"/>
      <c r="V311" s="157"/>
    </row>
    <row r="312" spans="2:22" s="170" customFormat="1" ht="63" hidden="1" customHeight="1">
      <c r="B312" s="29" t="s">
        <v>394</v>
      </c>
      <c r="C312" s="95"/>
      <c r="D312" s="96" t="s">
        <v>390</v>
      </c>
      <c r="E312" s="96" t="s">
        <v>323</v>
      </c>
      <c r="F312" s="96" t="s">
        <v>594</v>
      </c>
      <c r="G312" s="96" t="s">
        <v>388</v>
      </c>
      <c r="H312" s="97"/>
      <c r="M312" s="159"/>
      <c r="N312" s="168"/>
      <c r="O312" s="160"/>
      <c r="Q312" s="160"/>
      <c r="S312" s="159"/>
    </row>
    <row r="313" spans="2:22" s="170" customFormat="1" ht="78.75" hidden="1" customHeight="1">
      <c r="B313" s="29" t="s">
        <v>450</v>
      </c>
      <c r="C313" s="95"/>
      <c r="D313" s="96" t="s">
        <v>390</v>
      </c>
      <c r="E313" s="96" t="s">
        <v>323</v>
      </c>
      <c r="F313" s="96" t="s">
        <v>500</v>
      </c>
      <c r="G313" s="96" t="s">
        <v>325</v>
      </c>
      <c r="H313" s="97">
        <f>H314+H317</f>
        <v>0</v>
      </c>
      <c r="N313" s="168"/>
      <c r="O313" s="168"/>
    </row>
    <row r="314" spans="2:22" s="170" customFormat="1" ht="126" hidden="1" customHeight="1">
      <c r="B314" s="29" t="s">
        <v>595</v>
      </c>
      <c r="C314" s="95"/>
      <c r="D314" s="96" t="s">
        <v>390</v>
      </c>
      <c r="E314" s="96" t="s">
        <v>323</v>
      </c>
      <c r="F314" s="96" t="s">
        <v>596</v>
      </c>
      <c r="G314" s="96" t="s">
        <v>325</v>
      </c>
      <c r="H314" s="97">
        <f>H315</f>
        <v>0</v>
      </c>
      <c r="N314" s="168"/>
      <c r="O314" s="168"/>
    </row>
    <row r="315" spans="2:22" s="170" customFormat="1" ht="63" hidden="1" customHeight="1">
      <c r="B315" s="29" t="s">
        <v>394</v>
      </c>
      <c r="C315" s="95"/>
      <c r="D315" s="96" t="s">
        <v>390</v>
      </c>
      <c r="E315" s="96" t="s">
        <v>323</v>
      </c>
      <c r="F315" s="96" t="s">
        <v>596</v>
      </c>
      <c r="G315" s="96" t="s">
        <v>388</v>
      </c>
      <c r="H315" s="97"/>
      <c r="N315" s="168"/>
      <c r="O315" s="168"/>
    </row>
    <row r="316" spans="2:22" s="170" customFormat="1" ht="47.25" hidden="1" customHeight="1">
      <c r="B316" s="29" t="s">
        <v>455</v>
      </c>
      <c r="C316" s="95"/>
      <c r="D316" s="96" t="s">
        <v>390</v>
      </c>
      <c r="E316" s="96" t="s">
        <v>323</v>
      </c>
      <c r="F316" s="96" t="s">
        <v>456</v>
      </c>
      <c r="G316" s="96" t="s">
        <v>345</v>
      </c>
      <c r="H316" s="97"/>
      <c r="N316" s="168"/>
      <c r="O316" s="168"/>
    </row>
    <row r="317" spans="2:22" s="170" customFormat="1" ht="63" hidden="1" customHeight="1">
      <c r="B317" s="29" t="s">
        <v>605</v>
      </c>
      <c r="C317" s="95"/>
      <c r="D317" s="96" t="s">
        <v>390</v>
      </c>
      <c r="E317" s="96" t="s">
        <v>323</v>
      </c>
      <c r="F317" s="96" t="s">
        <v>606</v>
      </c>
      <c r="G317" s="96" t="s">
        <v>325</v>
      </c>
      <c r="H317" s="97">
        <f>H318</f>
        <v>0</v>
      </c>
      <c r="N317" s="168"/>
      <c r="O317" s="168"/>
    </row>
    <row r="318" spans="2:22" s="170" customFormat="1" ht="63" hidden="1" customHeight="1">
      <c r="B318" s="29" t="s">
        <v>394</v>
      </c>
      <c r="C318" s="95"/>
      <c r="D318" s="96" t="s">
        <v>390</v>
      </c>
      <c r="E318" s="96" t="s">
        <v>323</v>
      </c>
      <c r="F318" s="96" t="s">
        <v>606</v>
      </c>
      <c r="G318" s="96" t="s">
        <v>388</v>
      </c>
      <c r="H318" s="97"/>
      <c r="N318" s="168"/>
      <c r="O318" s="168"/>
    </row>
    <row r="319" spans="2:22" s="170" customFormat="1" ht="110.25" hidden="1" customHeight="1">
      <c r="B319" s="29" t="s">
        <v>607</v>
      </c>
      <c r="C319" s="95"/>
      <c r="D319" s="96" t="s">
        <v>390</v>
      </c>
      <c r="E319" s="96" t="s">
        <v>323</v>
      </c>
      <c r="F319" s="96" t="s">
        <v>597</v>
      </c>
      <c r="G319" s="96" t="s">
        <v>388</v>
      </c>
      <c r="H319" s="97"/>
      <c r="N319" s="168"/>
      <c r="O319" s="168"/>
    </row>
    <row r="320" spans="2:22" s="170" customFormat="1" ht="15.75" hidden="1" customHeight="1">
      <c r="B320" s="45" t="s">
        <v>373</v>
      </c>
      <c r="C320" s="95"/>
      <c r="D320" s="96" t="s">
        <v>390</v>
      </c>
      <c r="E320" s="96" t="s">
        <v>323</v>
      </c>
      <c r="F320" s="96" t="s">
        <v>557</v>
      </c>
      <c r="G320" s="96" t="s">
        <v>325</v>
      </c>
      <c r="H320" s="97"/>
      <c r="N320" s="168"/>
      <c r="O320" s="168"/>
    </row>
    <row r="321" spans="2:22" s="170" customFormat="1" ht="110.25" hidden="1" customHeight="1">
      <c r="B321" s="29" t="s">
        <v>558</v>
      </c>
      <c r="C321" s="95"/>
      <c r="D321" s="96" t="s">
        <v>390</v>
      </c>
      <c r="E321" s="96" t="s">
        <v>323</v>
      </c>
      <c r="F321" s="96" t="s">
        <v>559</v>
      </c>
      <c r="G321" s="96" t="s">
        <v>388</v>
      </c>
      <c r="H321" s="97"/>
      <c r="I321" s="193"/>
      <c r="M321" s="198"/>
      <c r="N321" s="168"/>
      <c r="O321" s="196"/>
      <c r="Q321" s="198"/>
      <c r="S321" s="198"/>
      <c r="V321" s="198"/>
    </row>
    <row r="322" spans="2:22" s="170" customFormat="1" ht="31.5" customHeight="1">
      <c r="B322" s="29" t="s">
        <v>442</v>
      </c>
      <c r="C322" s="95"/>
      <c r="D322" s="96" t="s">
        <v>390</v>
      </c>
      <c r="E322" s="96" t="s">
        <v>371</v>
      </c>
      <c r="F322" s="96"/>
      <c r="G322" s="96"/>
      <c r="H322" s="97">
        <f>H323</f>
        <v>13</v>
      </c>
      <c r="M322" s="157"/>
      <c r="N322" s="168"/>
      <c r="O322" s="160"/>
      <c r="Q322" s="157"/>
      <c r="S322" s="157"/>
      <c r="V322" s="157"/>
    </row>
    <row r="323" spans="2:22" s="170" customFormat="1" ht="31.5">
      <c r="B323" s="29" t="s">
        <v>598</v>
      </c>
      <c r="C323" s="95"/>
      <c r="D323" s="96" t="s">
        <v>390</v>
      </c>
      <c r="E323" s="96" t="s">
        <v>371</v>
      </c>
      <c r="F323" s="96" t="s">
        <v>599</v>
      </c>
      <c r="G323" s="96" t="s">
        <v>325</v>
      </c>
      <c r="H323" s="97">
        <f>H324</f>
        <v>13</v>
      </c>
      <c r="M323" s="157"/>
      <c r="N323" s="168"/>
      <c r="O323" s="160"/>
      <c r="Q323" s="157"/>
      <c r="S323" s="157"/>
      <c r="V323" s="157"/>
    </row>
    <row r="324" spans="2:22" s="170" customFormat="1" ht="31.5">
      <c r="B324" s="29" t="s">
        <v>443</v>
      </c>
      <c r="C324" s="95"/>
      <c r="D324" s="96" t="s">
        <v>390</v>
      </c>
      <c r="E324" s="96" t="s">
        <v>371</v>
      </c>
      <c r="F324" s="96" t="s">
        <v>444</v>
      </c>
      <c r="G324" s="96" t="s">
        <v>325</v>
      </c>
      <c r="H324" s="97">
        <f>H325</f>
        <v>13</v>
      </c>
      <c r="M324" s="157"/>
      <c r="N324" s="168"/>
      <c r="O324" s="160"/>
      <c r="Q324" s="157"/>
      <c r="S324" s="157"/>
      <c r="V324" s="157"/>
    </row>
    <row r="325" spans="2:22" s="170" customFormat="1" ht="30.75" customHeight="1">
      <c r="B325" s="29" t="s">
        <v>445</v>
      </c>
      <c r="C325" s="95"/>
      <c r="D325" s="96" t="s">
        <v>390</v>
      </c>
      <c r="E325" s="96" t="s">
        <v>371</v>
      </c>
      <c r="F325" s="96" t="s">
        <v>444</v>
      </c>
      <c r="G325" s="96" t="s">
        <v>446</v>
      </c>
      <c r="H325" s="97">
        <v>13</v>
      </c>
      <c r="M325" s="159"/>
      <c r="N325" s="168"/>
      <c r="O325" s="160"/>
      <c r="Q325" s="160"/>
      <c r="S325" s="159"/>
    </row>
    <row r="326" spans="2:22" s="170" customFormat="1">
      <c r="B326" s="45" t="s">
        <v>395</v>
      </c>
      <c r="C326" s="95"/>
      <c r="D326" s="96" t="s">
        <v>390</v>
      </c>
      <c r="E326" s="96" t="s">
        <v>390</v>
      </c>
      <c r="F326" s="96"/>
      <c r="G326" s="96"/>
      <c r="H326" s="97">
        <f>H327</f>
        <v>150</v>
      </c>
      <c r="M326" s="157"/>
      <c r="N326" s="168"/>
      <c r="O326" s="160"/>
      <c r="Q326" s="157"/>
      <c r="S326" s="157"/>
      <c r="V326" s="157"/>
    </row>
    <row r="327" spans="2:22" s="170" customFormat="1" ht="31.5">
      <c r="B327" s="29" t="s">
        <v>461</v>
      </c>
      <c r="C327" s="95"/>
      <c r="D327" s="96" t="s">
        <v>390</v>
      </c>
      <c r="E327" s="96" t="s">
        <v>390</v>
      </c>
      <c r="F327" s="96" t="s">
        <v>600</v>
      </c>
      <c r="G327" s="96" t="s">
        <v>325</v>
      </c>
      <c r="H327" s="97">
        <f>H328</f>
        <v>150</v>
      </c>
      <c r="M327" s="159"/>
      <c r="N327" s="168"/>
      <c r="O327" s="160"/>
      <c r="Q327" s="160"/>
      <c r="S327" s="159"/>
    </row>
    <row r="328" spans="2:22" s="170" customFormat="1">
      <c r="B328" s="45" t="s">
        <v>463</v>
      </c>
      <c r="C328" s="95"/>
      <c r="D328" s="96" t="s">
        <v>390</v>
      </c>
      <c r="E328" s="96" t="s">
        <v>390</v>
      </c>
      <c r="F328" s="96" t="s">
        <v>464</v>
      </c>
      <c r="G328" s="96" t="s">
        <v>325</v>
      </c>
      <c r="H328" s="97">
        <f>H329</f>
        <v>150</v>
      </c>
      <c r="M328" s="157"/>
      <c r="N328" s="168"/>
      <c r="O328" s="160"/>
      <c r="Q328" s="157"/>
      <c r="S328" s="157"/>
      <c r="V328" s="157"/>
    </row>
    <row r="329" spans="2:22" s="170" customFormat="1" ht="31.5">
      <c r="B329" s="29" t="s">
        <v>326</v>
      </c>
      <c r="C329" s="95"/>
      <c r="D329" s="96" t="s">
        <v>390</v>
      </c>
      <c r="E329" s="96" t="s">
        <v>390</v>
      </c>
      <c r="F329" s="96" t="s">
        <v>464</v>
      </c>
      <c r="G329" s="96" t="s">
        <v>327</v>
      </c>
      <c r="H329" s="97">
        <v>150</v>
      </c>
      <c r="M329" s="159"/>
      <c r="N329" s="168"/>
      <c r="O329" s="160"/>
      <c r="Q329" s="160"/>
      <c r="S329" s="159"/>
    </row>
    <row r="330" spans="2:22" s="170" customFormat="1" ht="47.25">
      <c r="B330" s="105" t="s">
        <v>832</v>
      </c>
      <c r="C330" s="92" t="s">
        <v>273</v>
      </c>
      <c r="D330" s="93" t="s">
        <v>390</v>
      </c>
      <c r="E330" s="93"/>
      <c r="F330" s="93"/>
      <c r="G330" s="93"/>
      <c r="H330" s="94">
        <f>H331+H343+H347</f>
        <v>5792.0999999999995</v>
      </c>
      <c r="M330" s="157"/>
      <c r="N330" s="168"/>
      <c r="O330" s="160"/>
      <c r="Q330" s="157"/>
      <c r="S330" s="157"/>
      <c r="V330" s="157"/>
    </row>
    <row r="331" spans="2:22" s="170" customFormat="1">
      <c r="B331" s="45" t="s">
        <v>454</v>
      </c>
      <c r="C331" s="95"/>
      <c r="D331" s="96" t="s">
        <v>390</v>
      </c>
      <c r="E331" s="96" t="s">
        <v>323</v>
      </c>
      <c r="F331" s="96"/>
      <c r="G331" s="96"/>
      <c r="H331" s="97">
        <f>H332+H339</f>
        <v>5711.4</v>
      </c>
      <c r="M331" s="159"/>
      <c r="N331" s="168"/>
      <c r="O331" s="160"/>
      <c r="Q331" s="160"/>
      <c r="S331" s="159"/>
    </row>
    <row r="332" spans="2:22" s="170" customFormat="1" ht="31.5">
      <c r="B332" s="29" t="s">
        <v>588</v>
      </c>
      <c r="C332" s="95"/>
      <c r="D332" s="96" t="s">
        <v>390</v>
      </c>
      <c r="E332" s="96" t="s">
        <v>323</v>
      </c>
      <c r="F332" s="96" t="s">
        <v>589</v>
      </c>
      <c r="G332" s="96" t="s">
        <v>325</v>
      </c>
      <c r="H332" s="97">
        <f>H333</f>
        <v>5711.4</v>
      </c>
      <c r="I332" s="193"/>
      <c r="M332" s="196"/>
      <c r="N332" s="168"/>
      <c r="O332" s="196"/>
      <c r="Q332" s="196"/>
      <c r="S332" s="196"/>
      <c r="V332" s="196"/>
    </row>
    <row r="333" spans="2:22" s="170" customFormat="1" ht="29.25" customHeight="1">
      <c r="B333" s="29" t="s">
        <v>384</v>
      </c>
      <c r="C333" s="95"/>
      <c r="D333" s="96" t="s">
        <v>390</v>
      </c>
      <c r="E333" s="96" t="s">
        <v>323</v>
      </c>
      <c r="F333" s="96" t="s">
        <v>590</v>
      </c>
      <c r="G333" s="96" t="s">
        <v>325</v>
      </c>
      <c r="H333" s="97">
        <f>H334+H335+H337</f>
        <v>5711.4</v>
      </c>
      <c r="M333" s="157"/>
      <c r="N333" s="168"/>
      <c r="O333" s="160"/>
      <c r="Q333" s="157"/>
      <c r="S333" s="157"/>
      <c r="V333" s="157"/>
    </row>
    <row r="334" spans="2:22" s="170" customFormat="1" ht="28.5" customHeight="1">
      <c r="B334" s="29" t="s">
        <v>394</v>
      </c>
      <c r="C334" s="95"/>
      <c r="D334" s="96" t="s">
        <v>390</v>
      </c>
      <c r="E334" s="96" t="s">
        <v>323</v>
      </c>
      <c r="F334" s="96" t="s">
        <v>590</v>
      </c>
      <c r="G334" s="96" t="s">
        <v>388</v>
      </c>
      <c r="H334" s="97">
        <v>1511.4</v>
      </c>
      <c r="M334" s="157"/>
      <c r="N334" s="168"/>
      <c r="O334" s="160"/>
      <c r="Q334" s="157"/>
      <c r="S334" s="157"/>
      <c r="V334" s="157"/>
    </row>
    <row r="335" spans="2:22" s="170" customFormat="1" ht="123" customHeight="1">
      <c r="B335" s="29" t="s">
        <v>591</v>
      </c>
      <c r="C335" s="95"/>
      <c r="D335" s="96" t="s">
        <v>390</v>
      </c>
      <c r="E335" s="96" t="s">
        <v>323</v>
      </c>
      <c r="F335" s="96" t="s">
        <v>592</v>
      </c>
      <c r="G335" s="96" t="s">
        <v>325</v>
      </c>
      <c r="H335" s="97">
        <f>H336</f>
        <v>4200</v>
      </c>
      <c r="M335" s="157"/>
      <c r="N335" s="168"/>
      <c r="O335" s="160"/>
      <c r="Q335" s="157"/>
      <c r="S335" s="157"/>
      <c r="V335" s="157"/>
    </row>
    <row r="336" spans="2:22" s="170" customFormat="1" ht="31.5">
      <c r="B336" s="29" t="s">
        <v>394</v>
      </c>
      <c r="C336" s="95"/>
      <c r="D336" s="96" t="s">
        <v>390</v>
      </c>
      <c r="E336" s="96" t="s">
        <v>323</v>
      </c>
      <c r="F336" s="96" t="s">
        <v>592</v>
      </c>
      <c r="G336" s="96" t="s">
        <v>388</v>
      </c>
      <c r="H336" s="97">
        <v>4200</v>
      </c>
      <c r="M336" s="159"/>
      <c r="N336" s="168"/>
      <c r="O336" s="160"/>
      <c r="Q336" s="160"/>
      <c r="S336" s="159"/>
    </row>
    <row r="337" spans="2:22" s="170" customFormat="1" ht="35.25" hidden="1" customHeight="1">
      <c r="B337" s="29" t="s">
        <v>593</v>
      </c>
      <c r="C337" s="95"/>
      <c r="D337" s="96" t="s">
        <v>390</v>
      </c>
      <c r="E337" s="96" t="s">
        <v>323</v>
      </c>
      <c r="F337" s="96" t="s">
        <v>594</v>
      </c>
      <c r="G337" s="96" t="s">
        <v>325</v>
      </c>
      <c r="H337" s="97">
        <f>H338</f>
        <v>0</v>
      </c>
      <c r="M337" s="159"/>
      <c r="N337" s="168"/>
      <c r="O337" s="160"/>
    </row>
    <row r="338" spans="2:22" s="170" customFormat="1" ht="35.25" hidden="1" customHeight="1">
      <c r="B338" s="45" t="s">
        <v>394</v>
      </c>
      <c r="C338" s="95"/>
      <c r="D338" s="96" t="s">
        <v>390</v>
      </c>
      <c r="E338" s="96" t="s">
        <v>323</v>
      </c>
      <c r="F338" s="96" t="s">
        <v>594</v>
      </c>
      <c r="G338" s="96" t="s">
        <v>388</v>
      </c>
      <c r="H338" s="97"/>
      <c r="M338" s="159"/>
      <c r="N338" s="168"/>
      <c r="O338" s="160"/>
      <c r="Q338" s="160"/>
      <c r="S338" s="159"/>
    </row>
    <row r="339" spans="2:22" s="170" customFormat="1" ht="35.25" hidden="1" customHeight="1">
      <c r="B339" s="29" t="s">
        <v>450</v>
      </c>
      <c r="C339" s="95"/>
      <c r="D339" s="96" t="s">
        <v>390</v>
      </c>
      <c r="E339" s="96" t="s">
        <v>323</v>
      </c>
      <c r="F339" s="96" t="s">
        <v>500</v>
      </c>
      <c r="G339" s="96" t="s">
        <v>325</v>
      </c>
      <c r="H339" s="97">
        <f>H340</f>
        <v>0</v>
      </c>
      <c r="M339" s="159"/>
      <c r="N339" s="168"/>
      <c r="O339" s="160"/>
      <c r="Q339" s="160"/>
      <c r="S339" s="159"/>
    </row>
    <row r="340" spans="2:22" s="170" customFormat="1" ht="35.25" hidden="1" customHeight="1">
      <c r="B340" s="29" t="s">
        <v>595</v>
      </c>
      <c r="C340" s="95"/>
      <c r="D340" s="96" t="s">
        <v>390</v>
      </c>
      <c r="E340" s="96" t="s">
        <v>323</v>
      </c>
      <c r="F340" s="96" t="s">
        <v>596</v>
      </c>
      <c r="G340" s="96" t="s">
        <v>325</v>
      </c>
      <c r="H340" s="97">
        <f>H341</f>
        <v>0</v>
      </c>
      <c r="N340" s="168"/>
      <c r="O340" s="160"/>
      <c r="Q340" s="160"/>
      <c r="S340" s="160"/>
    </row>
    <row r="341" spans="2:22" s="170" customFormat="1" ht="35.25" hidden="1" customHeight="1">
      <c r="B341" s="45" t="s">
        <v>394</v>
      </c>
      <c r="C341" s="95"/>
      <c r="D341" s="96" t="s">
        <v>390</v>
      </c>
      <c r="E341" s="96" t="s">
        <v>323</v>
      </c>
      <c r="F341" s="96" t="s">
        <v>596</v>
      </c>
      <c r="G341" s="96" t="s">
        <v>388</v>
      </c>
      <c r="H341" s="97"/>
      <c r="N341" s="168"/>
      <c r="O341" s="160"/>
      <c r="Q341" s="160"/>
      <c r="S341" s="160"/>
    </row>
    <row r="342" spans="2:22" s="170" customFormat="1" ht="35.25" hidden="1" customHeight="1">
      <c r="B342" s="29" t="s">
        <v>607</v>
      </c>
      <c r="C342" s="95"/>
      <c r="D342" s="96" t="s">
        <v>390</v>
      </c>
      <c r="E342" s="96" t="s">
        <v>323</v>
      </c>
      <c r="F342" s="96" t="s">
        <v>597</v>
      </c>
      <c r="G342" s="96" t="s">
        <v>388</v>
      </c>
      <c r="H342" s="97"/>
      <c r="N342" s="168"/>
      <c r="O342" s="160"/>
      <c r="Q342" s="160"/>
      <c r="S342" s="160"/>
    </row>
    <row r="343" spans="2:22" s="170" customFormat="1" ht="32.25" customHeight="1">
      <c r="B343" s="29" t="s">
        <v>442</v>
      </c>
      <c r="C343" s="95"/>
      <c r="D343" s="96" t="s">
        <v>390</v>
      </c>
      <c r="E343" s="96" t="s">
        <v>371</v>
      </c>
      <c r="F343" s="96"/>
      <c r="G343" s="96"/>
      <c r="H343" s="97">
        <f>H344</f>
        <v>10.7</v>
      </c>
      <c r="N343" s="168"/>
      <c r="O343" s="160"/>
      <c r="Q343" s="160"/>
      <c r="S343" s="159"/>
    </row>
    <row r="344" spans="2:22" s="170" customFormat="1" ht="30" customHeight="1">
      <c r="B344" s="29" t="s">
        <v>598</v>
      </c>
      <c r="C344" s="95"/>
      <c r="D344" s="96" t="s">
        <v>390</v>
      </c>
      <c r="E344" s="96" t="s">
        <v>371</v>
      </c>
      <c r="F344" s="96" t="s">
        <v>599</v>
      </c>
      <c r="G344" s="96" t="s">
        <v>325</v>
      </c>
      <c r="H344" s="97">
        <f>H345</f>
        <v>10.7</v>
      </c>
      <c r="M344" s="157"/>
      <c r="N344" s="168"/>
      <c r="O344" s="160"/>
      <c r="Q344" s="157"/>
      <c r="S344" s="157"/>
      <c r="V344" s="157"/>
    </row>
    <row r="345" spans="2:22" s="170" customFormat="1" ht="29.25" customHeight="1">
      <c r="B345" s="29" t="s">
        <v>443</v>
      </c>
      <c r="C345" s="95"/>
      <c r="D345" s="96" t="s">
        <v>390</v>
      </c>
      <c r="E345" s="96" t="s">
        <v>371</v>
      </c>
      <c r="F345" s="96" t="s">
        <v>444</v>
      </c>
      <c r="G345" s="96" t="s">
        <v>325</v>
      </c>
      <c r="H345" s="97">
        <f>H346</f>
        <v>10.7</v>
      </c>
      <c r="M345" s="157"/>
      <c r="N345" s="168"/>
      <c r="O345" s="160"/>
      <c r="Q345" s="160"/>
      <c r="S345" s="157"/>
      <c r="V345" s="157"/>
    </row>
    <row r="346" spans="2:22" s="170" customFormat="1" ht="30" customHeight="1">
      <c r="B346" s="29" t="s">
        <v>445</v>
      </c>
      <c r="C346" s="95"/>
      <c r="D346" s="96" t="s">
        <v>390</v>
      </c>
      <c r="E346" s="96" t="s">
        <v>371</v>
      </c>
      <c r="F346" s="96" t="s">
        <v>444</v>
      </c>
      <c r="G346" s="96" t="s">
        <v>446</v>
      </c>
      <c r="H346" s="97">
        <v>10.7</v>
      </c>
      <c r="M346" s="159"/>
      <c r="N346" s="168"/>
      <c r="O346" s="160"/>
      <c r="Q346" s="160"/>
      <c r="S346" s="159"/>
    </row>
    <row r="347" spans="2:22" s="170" customFormat="1" ht="16.5" customHeight="1">
      <c r="B347" s="45" t="s">
        <v>395</v>
      </c>
      <c r="C347" s="95"/>
      <c r="D347" s="96" t="s">
        <v>390</v>
      </c>
      <c r="E347" s="96" t="s">
        <v>390</v>
      </c>
      <c r="F347" s="96"/>
      <c r="G347" s="96"/>
      <c r="H347" s="97">
        <f>H348</f>
        <v>70</v>
      </c>
      <c r="M347" s="159"/>
      <c r="N347" s="168"/>
      <c r="O347" s="160"/>
      <c r="Q347" s="160"/>
      <c r="S347" s="159"/>
    </row>
    <row r="348" spans="2:22" s="170" customFormat="1" ht="30" customHeight="1">
      <c r="B348" s="29" t="s">
        <v>461</v>
      </c>
      <c r="C348" s="95"/>
      <c r="D348" s="96" t="s">
        <v>390</v>
      </c>
      <c r="E348" s="96" t="s">
        <v>390</v>
      </c>
      <c r="F348" s="96" t="s">
        <v>600</v>
      </c>
      <c r="G348" s="96" t="s">
        <v>325</v>
      </c>
      <c r="H348" s="97">
        <f>H349</f>
        <v>70</v>
      </c>
      <c r="M348" s="159"/>
      <c r="N348" s="168"/>
      <c r="O348" s="160"/>
      <c r="Q348" s="160"/>
      <c r="S348" s="159"/>
    </row>
    <row r="349" spans="2:22" s="170" customFormat="1">
      <c r="B349" s="45" t="s">
        <v>463</v>
      </c>
      <c r="C349" s="95"/>
      <c r="D349" s="96" t="s">
        <v>390</v>
      </c>
      <c r="E349" s="96" t="s">
        <v>390</v>
      </c>
      <c r="F349" s="96" t="s">
        <v>464</v>
      </c>
      <c r="G349" s="96" t="s">
        <v>325</v>
      </c>
      <c r="H349" s="97">
        <f>H350</f>
        <v>70</v>
      </c>
      <c r="N349" s="168"/>
      <c r="O349" s="168"/>
      <c r="Q349" s="160"/>
      <c r="S349" s="159"/>
    </row>
    <row r="350" spans="2:22" s="170" customFormat="1" ht="30" customHeight="1">
      <c r="B350" s="29" t="s">
        <v>326</v>
      </c>
      <c r="C350" s="95"/>
      <c r="D350" s="96" t="s">
        <v>390</v>
      </c>
      <c r="E350" s="96" t="s">
        <v>390</v>
      </c>
      <c r="F350" s="96" t="s">
        <v>464</v>
      </c>
      <c r="G350" s="96" t="s">
        <v>327</v>
      </c>
      <c r="H350" s="97">
        <v>70</v>
      </c>
      <c r="N350" s="168"/>
      <c r="O350" s="168"/>
      <c r="Q350" s="160"/>
      <c r="S350" s="159"/>
    </row>
    <row r="351" spans="2:22" s="170" customFormat="1" ht="18.75" hidden="1" customHeight="1">
      <c r="B351" s="219" t="s">
        <v>789</v>
      </c>
      <c r="C351" s="9"/>
      <c r="D351" s="96"/>
      <c r="E351" s="96"/>
      <c r="F351" s="96"/>
      <c r="G351" s="96"/>
      <c r="H351" s="97">
        <v>0</v>
      </c>
      <c r="N351" s="168"/>
      <c r="O351" s="168"/>
      <c r="Q351" s="160"/>
      <c r="S351" s="159"/>
    </row>
    <row r="352" spans="2:22" s="170" customFormat="1" ht="18.75" customHeight="1">
      <c r="B352" s="294" t="s">
        <v>608</v>
      </c>
      <c r="C352" s="295"/>
      <c r="D352" s="295"/>
      <c r="E352" s="295"/>
      <c r="F352" s="295"/>
      <c r="G352" s="296"/>
      <c r="H352" s="99">
        <f>H13+H92+H96+H101+H106+H111+H116+H126+H135+H144+H153+H158+H163+H174+H181+H186+H218+H265+H275+H283+H304+H330+H85</f>
        <v>367152.70000000007</v>
      </c>
      <c r="N352" s="168"/>
      <c r="O352" s="168"/>
      <c r="Q352" s="160"/>
      <c r="S352" s="159"/>
    </row>
    <row r="353" spans="2:22" s="170" customFormat="1" ht="12.75" customHeight="1">
      <c r="B353" s="180"/>
      <c r="D353" s="181"/>
      <c r="E353" s="181"/>
      <c r="F353" s="181"/>
      <c r="G353" s="181"/>
      <c r="H353" s="157"/>
      <c r="N353" s="168"/>
      <c r="O353" s="160"/>
      <c r="Q353" s="160"/>
      <c r="S353" s="159"/>
    </row>
    <row r="354" spans="2:22" s="170" customFormat="1" ht="12.75" customHeight="1">
      <c r="B354" s="72"/>
      <c r="C354" s="200"/>
      <c r="D354" s="197"/>
      <c r="E354" s="197"/>
      <c r="F354" s="197"/>
      <c r="G354" s="197"/>
      <c r="H354" s="196"/>
      <c r="M354" s="196"/>
      <c r="N354" s="168"/>
      <c r="O354" s="196"/>
      <c r="Q354" s="196"/>
      <c r="S354" s="196"/>
      <c r="V354" s="196"/>
    </row>
    <row r="355" spans="2:22" s="189" customFormat="1" ht="12.75" customHeight="1">
      <c r="B355" s="201"/>
      <c r="C355" s="202"/>
      <c r="D355" s="203"/>
      <c r="E355" s="203"/>
      <c r="F355" s="203"/>
      <c r="G355" s="203"/>
      <c r="H355" s="204"/>
      <c r="M355" s="204"/>
      <c r="O355" s="204"/>
      <c r="Q355" s="204"/>
      <c r="S355" s="205"/>
      <c r="V355" s="204"/>
    </row>
    <row r="356" spans="2:22" s="170" customFormat="1" ht="12.75" customHeight="1">
      <c r="B356" s="107"/>
      <c r="C356" s="200"/>
      <c r="D356" s="197"/>
      <c r="E356" s="197"/>
      <c r="F356" s="197"/>
      <c r="G356" s="197"/>
      <c r="H356" s="196"/>
      <c r="M356" s="196"/>
      <c r="N356" s="168"/>
      <c r="O356" s="196"/>
      <c r="Q356" s="160"/>
      <c r="S356" s="159"/>
      <c r="V356" s="196"/>
    </row>
    <row r="357" spans="2:22" s="170" customFormat="1" ht="12.75" customHeight="1">
      <c r="B357" s="107"/>
      <c r="C357" s="200"/>
      <c r="D357" s="197"/>
      <c r="E357" s="197"/>
      <c r="F357" s="197"/>
      <c r="G357" s="197"/>
      <c r="H357" s="196"/>
      <c r="M357" s="196"/>
      <c r="N357" s="168"/>
      <c r="O357" s="196"/>
      <c r="Q357" s="196"/>
      <c r="S357" s="160"/>
      <c r="V357" s="196"/>
    </row>
    <row r="358" spans="2:22" s="170" customFormat="1" ht="12.75" customHeight="1">
      <c r="B358" s="107"/>
      <c r="C358" s="200"/>
      <c r="D358" s="197"/>
      <c r="E358" s="197"/>
      <c r="F358" s="197"/>
      <c r="G358" s="197"/>
      <c r="H358" s="196"/>
      <c r="M358" s="196"/>
      <c r="N358" s="168"/>
      <c r="O358" s="196"/>
      <c r="Q358" s="160"/>
      <c r="S358" s="159"/>
      <c r="V358" s="196"/>
    </row>
    <row r="359" spans="2:22" s="170" customFormat="1">
      <c r="B359" s="180"/>
      <c r="C359" s="73"/>
      <c r="D359" s="181"/>
      <c r="E359" s="181"/>
      <c r="F359" s="181"/>
      <c r="G359" s="181"/>
      <c r="H359" s="157"/>
      <c r="M359" s="157"/>
      <c r="N359" s="168"/>
      <c r="O359" s="160"/>
      <c r="Q359" s="157"/>
      <c r="S359" s="157"/>
      <c r="V359" s="157"/>
    </row>
    <row r="360" spans="2:22" s="170" customFormat="1">
      <c r="B360" s="180"/>
      <c r="C360" s="73"/>
      <c r="D360" s="181"/>
      <c r="E360" s="181"/>
      <c r="F360" s="181"/>
      <c r="G360" s="181"/>
      <c r="H360" s="157"/>
      <c r="M360" s="157"/>
      <c r="N360" s="168"/>
      <c r="O360" s="160"/>
      <c r="Q360" s="157"/>
      <c r="S360" s="157"/>
      <c r="V360" s="157"/>
    </row>
    <row r="361" spans="2:22" s="170" customFormat="1">
      <c r="B361" s="180"/>
      <c r="C361" s="73"/>
      <c r="D361" s="181"/>
      <c r="E361" s="181"/>
      <c r="F361" s="181"/>
      <c r="G361" s="181"/>
      <c r="H361" s="157"/>
      <c r="M361" s="157"/>
      <c r="N361" s="168"/>
      <c r="O361" s="160"/>
      <c r="Q361" s="157"/>
      <c r="S361" s="157"/>
      <c r="V361" s="157"/>
    </row>
    <row r="362" spans="2:22" s="170" customFormat="1">
      <c r="B362" s="73"/>
      <c r="C362" s="73"/>
      <c r="D362" s="181"/>
      <c r="E362" s="181"/>
      <c r="F362" s="181"/>
      <c r="G362" s="181"/>
      <c r="H362" s="157"/>
      <c r="I362" s="194"/>
      <c r="J362" s="194"/>
      <c r="M362" s="159"/>
      <c r="N362" s="168"/>
      <c r="O362" s="160"/>
      <c r="Q362" s="160"/>
      <c r="S362" s="159"/>
    </row>
    <row r="363" spans="2:22" s="170" customFormat="1">
      <c r="B363" s="100"/>
      <c r="D363" s="181"/>
      <c r="E363" s="181"/>
      <c r="F363" s="181"/>
      <c r="G363" s="181"/>
      <c r="H363" s="157"/>
      <c r="N363" s="168"/>
      <c r="O363" s="168"/>
    </row>
    <row r="364" spans="2:22" s="170" customFormat="1">
      <c r="B364" s="100"/>
      <c r="D364" s="181"/>
      <c r="E364" s="181"/>
      <c r="F364" s="181"/>
      <c r="G364" s="181"/>
      <c r="H364" s="157"/>
      <c r="N364" s="168"/>
      <c r="O364" s="168"/>
    </row>
    <row r="365" spans="2:22" s="170" customFormat="1" ht="12.75" hidden="1" customHeight="1">
      <c r="B365" s="100"/>
      <c r="D365" s="181"/>
      <c r="E365" s="181"/>
      <c r="F365" s="181"/>
      <c r="G365" s="181"/>
      <c r="H365" s="157"/>
      <c r="N365" s="168"/>
      <c r="O365" s="168"/>
    </row>
    <row r="366" spans="2:22" s="170" customFormat="1" ht="12.75" hidden="1" customHeight="1">
      <c r="B366" s="103"/>
      <c r="D366" s="181"/>
      <c r="E366" s="181"/>
      <c r="F366" s="181"/>
      <c r="G366" s="181"/>
      <c r="H366" s="157"/>
      <c r="N366" s="168"/>
      <c r="O366" s="168"/>
    </row>
    <row r="367" spans="2:22" s="170" customFormat="1" ht="12.75" hidden="1" customHeight="1">
      <c r="B367" s="103"/>
      <c r="D367" s="181"/>
      <c r="E367" s="181"/>
      <c r="F367" s="181"/>
      <c r="G367" s="181"/>
      <c r="H367" s="157"/>
      <c r="N367" s="168"/>
      <c r="O367" s="168"/>
    </row>
    <row r="368" spans="2:22" s="170" customFormat="1">
      <c r="B368" s="73"/>
      <c r="D368" s="181"/>
      <c r="E368" s="181"/>
      <c r="F368" s="181"/>
      <c r="G368" s="181"/>
      <c r="H368" s="157"/>
      <c r="N368" s="168"/>
      <c r="O368" s="168"/>
      <c r="S368" s="159"/>
    </row>
    <row r="369" spans="2:19" s="170" customFormat="1">
      <c r="B369" s="73"/>
      <c r="D369" s="181"/>
      <c r="E369" s="181"/>
      <c r="F369" s="181"/>
      <c r="G369" s="181"/>
      <c r="H369" s="157"/>
      <c r="N369" s="168"/>
      <c r="O369" s="168"/>
      <c r="S369" s="159"/>
    </row>
    <row r="370" spans="2:19" s="170" customFormat="1">
      <c r="B370" s="180"/>
      <c r="D370" s="181"/>
      <c r="E370" s="181"/>
      <c r="F370" s="181"/>
      <c r="G370" s="181"/>
      <c r="H370" s="157"/>
      <c r="N370" s="168"/>
      <c r="O370" s="168"/>
      <c r="S370" s="159"/>
    </row>
    <row r="371" spans="2:19" s="170" customFormat="1">
      <c r="B371" s="180"/>
      <c r="D371" s="181"/>
      <c r="E371" s="181"/>
      <c r="F371" s="181"/>
      <c r="G371" s="181"/>
      <c r="H371" s="157"/>
      <c r="N371" s="168"/>
      <c r="O371" s="168"/>
      <c r="S371" s="177"/>
    </row>
    <row r="372" spans="2:19" s="170" customFormat="1">
      <c r="B372" s="100"/>
      <c r="D372" s="181"/>
      <c r="E372" s="181"/>
      <c r="F372" s="181"/>
      <c r="G372" s="181"/>
      <c r="H372" s="157"/>
      <c r="N372" s="168"/>
      <c r="O372" s="168"/>
      <c r="S372" s="177"/>
    </row>
    <row r="373" spans="2:19" s="170" customFormat="1">
      <c r="B373" s="100"/>
      <c r="D373" s="181"/>
      <c r="E373" s="181"/>
      <c r="F373" s="181"/>
      <c r="G373" s="181"/>
      <c r="H373" s="157"/>
      <c r="N373" s="168"/>
      <c r="O373" s="168"/>
      <c r="S373" s="177"/>
    </row>
    <row r="374" spans="2:19" s="170" customFormat="1">
      <c r="B374" s="103"/>
      <c r="D374" s="181"/>
      <c r="E374" s="181"/>
      <c r="F374" s="181"/>
      <c r="G374" s="181"/>
      <c r="H374" s="157"/>
      <c r="N374" s="168"/>
      <c r="O374" s="168"/>
      <c r="S374" s="177"/>
    </row>
    <row r="375" spans="2:19" s="170" customFormat="1">
      <c r="B375" s="73"/>
      <c r="D375" s="181"/>
      <c r="E375" s="181"/>
      <c r="F375" s="181"/>
      <c r="G375" s="181"/>
      <c r="H375" s="157"/>
      <c r="N375" s="168"/>
      <c r="O375" s="168"/>
      <c r="S375" s="159"/>
    </row>
    <row r="376" spans="2:19" s="170" customFormat="1">
      <c r="B376" s="73"/>
      <c r="D376" s="181"/>
      <c r="E376" s="181"/>
      <c r="F376" s="181"/>
      <c r="G376" s="181"/>
      <c r="H376" s="157"/>
      <c r="N376" s="168"/>
      <c r="O376" s="168"/>
      <c r="S376" s="177"/>
    </row>
    <row r="377" spans="2:19" s="170" customFormat="1">
      <c r="B377" s="180"/>
      <c r="D377" s="181"/>
      <c r="E377" s="181"/>
      <c r="F377" s="181"/>
      <c r="G377" s="181"/>
      <c r="H377" s="157"/>
      <c r="N377" s="168"/>
      <c r="O377" s="168"/>
      <c r="S377" s="177"/>
    </row>
    <row r="378" spans="2:19" s="170" customFormat="1">
      <c r="B378" s="100"/>
      <c r="D378" s="181"/>
      <c r="E378" s="181"/>
      <c r="F378" s="181"/>
      <c r="G378" s="181"/>
      <c r="H378" s="157"/>
      <c r="N378" s="168"/>
      <c r="O378" s="168"/>
      <c r="S378" s="177"/>
    </row>
    <row r="379" spans="2:19" s="170" customFormat="1">
      <c r="B379" s="180"/>
      <c r="D379" s="181"/>
      <c r="E379" s="181"/>
      <c r="F379" s="181"/>
      <c r="G379" s="181"/>
      <c r="H379" s="157"/>
      <c r="N379" s="168"/>
      <c r="O379" s="168"/>
      <c r="S379" s="177"/>
    </row>
    <row r="380" spans="2:19" s="170" customFormat="1">
      <c r="B380" s="180"/>
      <c r="D380" s="181"/>
      <c r="E380" s="181"/>
      <c r="F380" s="181"/>
      <c r="G380" s="181"/>
      <c r="H380" s="157"/>
      <c r="N380" s="168"/>
      <c r="O380" s="168"/>
      <c r="S380" s="177"/>
    </row>
    <row r="381" spans="2:19" s="170" customFormat="1">
      <c r="B381" s="100"/>
      <c r="D381" s="181"/>
      <c r="E381" s="181"/>
      <c r="F381" s="181"/>
      <c r="G381" s="181"/>
      <c r="H381" s="157"/>
      <c r="N381" s="168"/>
      <c r="O381" s="168"/>
      <c r="S381" s="177"/>
    </row>
    <row r="382" spans="2:19" s="170" customFormat="1">
      <c r="B382" s="180"/>
      <c r="D382" s="181"/>
      <c r="E382" s="181"/>
      <c r="F382" s="181"/>
      <c r="G382" s="181"/>
      <c r="H382" s="157"/>
      <c r="N382" s="168"/>
      <c r="O382" s="168"/>
      <c r="S382" s="159"/>
    </row>
    <row r="383" spans="2:19" s="170" customFormat="1">
      <c r="B383" s="180"/>
      <c r="D383" s="181"/>
      <c r="E383" s="181"/>
      <c r="F383" s="181"/>
      <c r="G383" s="181"/>
      <c r="H383" s="157"/>
      <c r="N383" s="168"/>
      <c r="O383" s="168"/>
      <c r="S383" s="159"/>
    </row>
    <row r="384" spans="2:19" s="170" customFormat="1">
      <c r="B384" s="74"/>
      <c r="D384" s="181"/>
      <c r="E384" s="181"/>
      <c r="F384" s="181"/>
      <c r="G384" s="181"/>
      <c r="H384" s="157"/>
      <c r="N384" s="168"/>
      <c r="O384" s="168"/>
    </row>
    <row r="385" spans="2:19" s="170" customFormat="1">
      <c r="B385" s="100"/>
      <c r="D385" s="181"/>
      <c r="E385" s="181"/>
      <c r="F385" s="181"/>
      <c r="G385" s="181"/>
      <c r="H385" s="157"/>
      <c r="N385" s="168"/>
      <c r="O385" s="168"/>
    </row>
    <row r="386" spans="2:19" s="170" customFormat="1">
      <c r="B386" s="100"/>
      <c r="D386" s="181"/>
      <c r="E386" s="181"/>
      <c r="F386" s="181"/>
      <c r="G386" s="181"/>
      <c r="H386" s="157"/>
      <c r="N386" s="168"/>
      <c r="O386" s="168"/>
    </row>
    <row r="387" spans="2:19" s="170" customFormat="1">
      <c r="B387" s="180"/>
      <c r="D387" s="181"/>
      <c r="E387" s="181"/>
      <c r="F387" s="181"/>
      <c r="G387" s="181"/>
      <c r="H387" s="157"/>
      <c r="N387" s="168"/>
      <c r="O387" s="168"/>
      <c r="S387" s="159"/>
    </row>
    <row r="388" spans="2:19" s="170" customFormat="1">
      <c r="B388" s="73"/>
      <c r="D388" s="181"/>
      <c r="E388" s="181"/>
      <c r="F388" s="181"/>
      <c r="G388" s="181"/>
      <c r="H388" s="157"/>
      <c r="N388" s="168"/>
      <c r="O388" s="168"/>
    </row>
    <row r="389" spans="2:19" s="170" customFormat="1">
      <c r="B389" s="74"/>
      <c r="D389" s="181"/>
      <c r="E389" s="181"/>
      <c r="F389" s="181"/>
      <c r="G389" s="181"/>
      <c r="H389" s="157"/>
      <c r="N389" s="168"/>
      <c r="O389" s="168"/>
    </row>
    <row r="390" spans="2:19" s="170" customFormat="1">
      <c r="B390" s="100"/>
      <c r="D390" s="181"/>
      <c r="E390" s="181"/>
      <c r="F390" s="181"/>
      <c r="G390" s="181"/>
      <c r="H390" s="157"/>
      <c r="N390" s="168"/>
      <c r="O390" s="168"/>
    </row>
    <row r="391" spans="2:19" s="170" customFormat="1">
      <c r="B391" s="100"/>
      <c r="D391" s="181"/>
      <c r="E391" s="181"/>
      <c r="F391" s="181"/>
      <c r="G391" s="181"/>
      <c r="H391" s="157"/>
      <c r="N391" s="168"/>
      <c r="O391" s="168"/>
    </row>
    <row r="392" spans="2:19" s="170" customFormat="1">
      <c r="B392" s="100"/>
      <c r="D392" s="181"/>
      <c r="E392" s="181"/>
      <c r="F392" s="181"/>
      <c r="G392" s="181"/>
      <c r="H392" s="157"/>
      <c r="N392" s="168"/>
      <c r="O392" s="168"/>
    </row>
    <row r="393" spans="2:19" s="170" customFormat="1">
      <c r="B393" s="180"/>
      <c r="D393" s="181"/>
      <c r="E393" s="181"/>
      <c r="F393" s="181"/>
      <c r="G393" s="181"/>
      <c r="H393" s="157"/>
      <c r="N393" s="168"/>
      <c r="O393" s="168"/>
    </row>
    <row r="394" spans="2:19" s="170" customFormat="1">
      <c r="B394" s="180"/>
      <c r="D394" s="181"/>
      <c r="E394" s="181"/>
      <c r="F394" s="181"/>
      <c r="G394" s="181"/>
      <c r="H394" s="157"/>
      <c r="N394" s="168"/>
      <c r="O394" s="168"/>
    </row>
    <row r="395" spans="2:19" s="170" customFormat="1">
      <c r="B395" s="100"/>
      <c r="D395" s="181"/>
      <c r="E395" s="181"/>
      <c r="F395" s="181"/>
      <c r="G395" s="181"/>
      <c r="H395" s="157"/>
      <c r="N395" s="168"/>
      <c r="O395" s="168"/>
    </row>
    <row r="396" spans="2:19" s="170" customFormat="1">
      <c r="B396" s="180"/>
      <c r="D396" s="181"/>
      <c r="E396" s="181"/>
      <c r="F396" s="181"/>
      <c r="G396" s="181"/>
      <c r="H396" s="157"/>
      <c r="N396" s="168"/>
      <c r="O396" s="168"/>
    </row>
    <row r="397" spans="2:19" s="170" customFormat="1">
      <c r="B397" s="74"/>
      <c r="D397" s="181"/>
      <c r="E397" s="181"/>
      <c r="F397" s="181"/>
      <c r="G397" s="181"/>
      <c r="H397" s="157"/>
      <c r="N397" s="168"/>
      <c r="O397" s="168"/>
    </row>
    <row r="398" spans="2:19" s="170" customFormat="1">
      <c r="B398" s="100"/>
      <c r="D398" s="181"/>
      <c r="E398" s="181"/>
      <c r="F398" s="181"/>
      <c r="G398" s="181"/>
      <c r="H398" s="157"/>
      <c r="N398" s="168"/>
      <c r="O398" s="168"/>
    </row>
    <row r="399" spans="2:19" s="170" customFormat="1">
      <c r="B399" s="180"/>
      <c r="D399" s="181"/>
      <c r="E399" s="181"/>
      <c r="F399" s="181"/>
      <c r="G399" s="181"/>
      <c r="H399" s="157"/>
      <c r="N399" s="168"/>
      <c r="O399" s="168"/>
      <c r="S399" s="159"/>
    </row>
    <row r="400" spans="2:19" s="170" customFormat="1">
      <c r="B400" s="100"/>
      <c r="D400" s="181"/>
      <c r="E400" s="181"/>
      <c r="F400" s="181"/>
      <c r="G400" s="181"/>
      <c r="H400" s="157"/>
      <c r="N400" s="168"/>
      <c r="O400" s="168"/>
      <c r="S400" s="159"/>
    </row>
    <row r="401" spans="2:22" s="170" customFormat="1">
      <c r="B401" s="180"/>
      <c r="D401" s="181"/>
      <c r="E401" s="181"/>
      <c r="F401" s="181"/>
      <c r="G401" s="181"/>
      <c r="H401" s="157"/>
      <c r="M401" s="157"/>
      <c r="N401" s="168"/>
      <c r="O401" s="160"/>
      <c r="Q401" s="157"/>
      <c r="S401" s="157"/>
      <c r="V401" s="157"/>
    </row>
    <row r="402" spans="2:22" s="170" customFormat="1">
      <c r="B402" s="180"/>
      <c r="D402" s="181"/>
      <c r="E402" s="181"/>
      <c r="F402" s="181"/>
      <c r="G402" s="181"/>
      <c r="H402" s="157"/>
      <c r="M402" s="157"/>
      <c r="N402" s="168"/>
      <c r="O402" s="160"/>
      <c r="Q402" s="157"/>
      <c r="S402" s="157"/>
      <c r="V402" s="157"/>
    </row>
    <row r="403" spans="2:22" s="170" customFormat="1">
      <c r="B403" s="180"/>
      <c r="D403" s="181"/>
      <c r="E403" s="181"/>
      <c r="F403" s="181"/>
      <c r="G403" s="181"/>
      <c r="H403" s="157"/>
      <c r="M403" s="157"/>
      <c r="N403" s="168"/>
      <c r="O403" s="160"/>
      <c r="Q403" s="157"/>
      <c r="S403" s="157"/>
      <c r="V403" s="157"/>
    </row>
    <row r="404" spans="2:22" s="170" customFormat="1">
      <c r="B404" s="73"/>
      <c r="D404" s="181"/>
      <c r="E404" s="181"/>
      <c r="F404" s="181"/>
      <c r="G404" s="181"/>
      <c r="H404" s="157"/>
      <c r="M404" s="159"/>
      <c r="N404" s="168"/>
      <c r="O404" s="160"/>
      <c r="Q404" s="160"/>
      <c r="S404" s="159"/>
    </row>
    <row r="405" spans="2:22" s="170" customFormat="1">
      <c r="B405" s="74"/>
      <c r="D405" s="181"/>
      <c r="E405" s="181"/>
      <c r="F405" s="181"/>
      <c r="G405" s="181"/>
      <c r="H405" s="157"/>
      <c r="N405" s="168"/>
      <c r="O405" s="168"/>
    </row>
    <row r="406" spans="2:22" s="170" customFormat="1">
      <c r="B406" s="100"/>
      <c r="D406" s="181"/>
      <c r="E406" s="181"/>
      <c r="F406" s="181"/>
      <c r="G406" s="181"/>
      <c r="H406" s="157"/>
      <c r="N406" s="168"/>
      <c r="O406" s="168"/>
    </row>
    <row r="407" spans="2:22" s="170" customFormat="1">
      <c r="B407" s="73"/>
      <c r="C407" s="194"/>
      <c r="D407" s="206"/>
      <c r="E407" s="206"/>
      <c r="F407" s="206"/>
      <c r="G407" s="206"/>
      <c r="H407" s="207"/>
      <c r="I407" s="194"/>
      <c r="J407" s="194"/>
      <c r="N407" s="168"/>
      <c r="O407" s="168"/>
    </row>
    <row r="408" spans="2:22" s="170" customFormat="1">
      <c r="B408" s="73"/>
      <c r="C408" s="194"/>
      <c r="D408" s="206"/>
      <c r="E408" s="206"/>
      <c r="F408" s="206"/>
      <c r="G408" s="206"/>
      <c r="H408" s="207"/>
      <c r="I408" s="194"/>
      <c r="J408" s="194"/>
      <c r="N408" s="168"/>
      <c r="O408" s="168"/>
    </row>
    <row r="409" spans="2:22" s="170" customFormat="1">
      <c r="B409" s="73"/>
      <c r="C409" s="194"/>
      <c r="D409" s="206"/>
      <c r="E409" s="206"/>
      <c r="F409" s="206"/>
      <c r="G409" s="206"/>
      <c r="H409" s="207"/>
      <c r="I409" s="194"/>
      <c r="J409" s="194"/>
      <c r="N409" s="168"/>
      <c r="O409" s="168"/>
    </row>
    <row r="410" spans="2:22" s="170" customFormat="1">
      <c r="B410" s="73"/>
      <c r="C410" s="194"/>
      <c r="D410" s="206"/>
      <c r="E410" s="206"/>
      <c r="F410" s="206"/>
      <c r="G410" s="206"/>
      <c r="H410" s="207"/>
      <c r="I410" s="194"/>
      <c r="J410" s="194"/>
      <c r="N410" s="168"/>
      <c r="O410" s="168"/>
    </row>
    <row r="411" spans="2:22" s="170" customFormat="1">
      <c r="B411" s="73"/>
      <c r="C411" s="194"/>
      <c r="D411" s="206"/>
      <c r="E411" s="206"/>
      <c r="F411" s="206"/>
      <c r="G411" s="206"/>
      <c r="H411" s="207"/>
      <c r="I411" s="194"/>
      <c r="J411" s="194"/>
      <c r="N411" s="168"/>
      <c r="O411" s="168"/>
    </row>
    <row r="412" spans="2:22" s="170" customFormat="1">
      <c r="B412" s="72"/>
      <c r="C412" s="178"/>
      <c r="D412" s="197"/>
      <c r="E412" s="197"/>
      <c r="F412" s="197"/>
      <c r="G412" s="197"/>
      <c r="H412" s="196"/>
      <c r="I412" s="193"/>
      <c r="M412" s="196"/>
      <c r="N412" s="168"/>
      <c r="O412" s="196"/>
      <c r="Q412" s="196"/>
      <c r="S412" s="196"/>
      <c r="V412" s="196"/>
    </row>
    <row r="413" spans="2:22" s="170" customFormat="1">
      <c r="B413" s="180"/>
      <c r="D413" s="181"/>
      <c r="E413" s="181"/>
      <c r="F413" s="181"/>
      <c r="G413" s="181"/>
      <c r="H413" s="157"/>
      <c r="M413" s="157"/>
      <c r="N413" s="168"/>
      <c r="O413" s="160"/>
      <c r="Q413" s="157"/>
      <c r="S413" s="157"/>
      <c r="V413" s="157"/>
    </row>
    <row r="414" spans="2:22" s="170" customFormat="1">
      <c r="B414" s="180"/>
      <c r="D414" s="181"/>
      <c r="E414" s="181"/>
      <c r="F414" s="181"/>
      <c r="G414" s="181"/>
      <c r="H414" s="157"/>
      <c r="M414" s="157"/>
      <c r="N414" s="168"/>
      <c r="O414" s="160"/>
      <c r="Q414" s="157"/>
      <c r="S414" s="157"/>
      <c r="V414" s="157"/>
    </row>
    <row r="415" spans="2:22" s="170" customFormat="1">
      <c r="B415" s="73"/>
      <c r="D415" s="181"/>
      <c r="E415" s="181"/>
      <c r="F415" s="181"/>
      <c r="G415" s="181"/>
      <c r="H415" s="157"/>
      <c r="M415" s="157"/>
      <c r="N415" s="168"/>
      <c r="O415" s="160"/>
      <c r="Q415" s="157"/>
      <c r="S415" s="157"/>
      <c r="V415" s="157"/>
    </row>
    <row r="416" spans="2:22" s="170" customFormat="1">
      <c r="B416" s="180"/>
      <c r="D416" s="181"/>
      <c r="E416" s="181"/>
      <c r="F416" s="181"/>
      <c r="G416" s="181"/>
      <c r="H416" s="157"/>
      <c r="M416" s="157"/>
      <c r="N416" s="168"/>
      <c r="O416" s="160"/>
      <c r="Q416" s="157"/>
      <c r="S416" s="157"/>
      <c r="V416" s="157"/>
    </row>
    <row r="417" spans="2:22" s="170" customFormat="1">
      <c r="B417" s="180"/>
      <c r="D417" s="181"/>
      <c r="E417" s="181"/>
      <c r="F417" s="181"/>
      <c r="G417" s="181"/>
      <c r="H417" s="157"/>
      <c r="M417" s="157"/>
      <c r="N417" s="168"/>
      <c r="O417" s="160"/>
      <c r="Q417" s="157"/>
      <c r="S417" s="157"/>
      <c r="V417" s="157"/>
    </row>
    <row r="418" spans="2:22" s="170" customFormat="1">
      <c r="B418" s="180"/>
      <c r="D418" s="181"/>
      <c r="E418" s="181"/>
      <c r="F418" s="181"/>
      <c r="G418" s="181"/>
      <c r="H418" s="157"/>
      <c r="M418" s="157"/>
      <c r="N418" s="168"/>
      <c r="O418" s="160"/>
      <c r="Q418" s="157"/>
      <c r="S418" s="157"/>
      <c r="V418" s="157"/>
    </row>
    <row r="419" spans="2:22" s="170" customFormat="1" ht="12.75" hidden="1" customHeight="1">
      <c r="B419" s="180"/>
      <c r="D419" s="181"/>
      <c r="E419" s="181"/>
      <c r="F419" s="181"/>
      <c r="G419" s="181"/>
      <c r="H419" s="157"/>
      <c r="M419" s="157"/>
      <c r="N419" s="168"/>
      <c r="O419" s="160"/>
      <c r="Q419" s="157"/>
      <c r="S419" s="157"/>
      <c r="V419" s="157"/>
    </row>
    <row r="420" spans="2:22" s="170" customFormat="1" ht="12.75" hidden="1" customHeight="1">
      <c r="B420" s="180"/>
      <c r="D420" s="181"/>
      <c r="E420" s="181"/>
      <c r="F420" s="181"/>
      <c r="G420" s="181"/>
      <c r="H420" s="157"/>
      <c r="M420" s="157"/>
      <c r="N420" s="168"/>
      <c r="O420" s="160"/>
      <c r="Q420" s="157"/>
      <c r="S420" s="157"/>
      <c r="V420" s="157"/>
    </row>
    <row r="421" spans="2:22" s="170" customFormat="1" ht="12.75" hidden="1" customHeight="1">
      <c r="B421" s="180"/>
      <c r="D421" s="181"/>
      <c r="E421" s="181"/>
      <c r="F421" s="181"/>
      <c r="G421" s="181"/>
      <c r="H421" s="157"/>
      <c r="M421" s="157"/>
      <c r="N421" s="168"/>
      <c r="O421" s="160"/>
      <c r="Q421" s="157"/>
      <c r="S421" s="157"/>
      <c r="V421" s="157"/>
    </row>
    <row r="422" spans="2:22" s="170" customFormat="1" ht="12.75" hidden="1" customHeight="1">
      <c r="B422" s="180"/>
      <c r="D422" s="181"/>
      <c r="E422" s="181"/>
      <c r="F422" s="181"/>
      <c r="G422" s="181"/>
      <c r="H422" s="157"/>
      <c r="M422" s="157"/>
      <c r="N422" s="168"/>
      <c r="O422" s="160"/>
      <c r="Q422" s="160"/>
      <c r="S422" s="159"/>
      <c r="V422" s="157"/>
    </row>
    <row r="423" spans="2:22" s="170" customFormat="1">
      <c r="B423" s="180"/>
      <c r="D423" s="181"/>
      <c r="E423" s="181"/>
      <c r="F423" s="181"/>
      <c r="G423" s="181"/>
      <c r="H423" s="157"/>
      <c r="M423" s="157"/>
      <c r="N423" s="168"/>
      <c r="O423" s="160"/>
      <c r="Q423" s="160"/>
      <c r="S423" s="159"/>
      <c r="V423" s="157"/>
    </row>
    <row r="424" spans="2:22" s="170" customFormat="1">
      <c r="B424" s="180"/>
      <c r="D424" s="181"/>
      <c r="E424" s="181"/>
      <c r="F424" s="181"/>
      <c r="G424" s="181"/>
      <c r="H424" s="157"/>
      <c r="M424" s="157"/>
      <c r="N424" s="168"/>
      <c r="O424" s="160"/>
      <c r="Q424" s="160"/>
      <c r="S424" s="160"/>
      <c r="V424" s="157"/>
    </row>
    <row r="425" spans="2:22" s="170" customFormat="1">
      <c r="B425" s="180"/>
      <c r="D425" s="181"/>
      <c r="E425" s="181"/>
      <c r="F425" s="181"/>
      <c r="G425" s="181"/>
      <c r="H425" s="157"/>
      <c r="M425" s="157"/>
      <c r="N425" s="168"/>
      <c r="O425" s="160"/>
      <c r="Q425" s="160"/>
      <c r="S425" s="159"/>
      <c r="V425" s="157"/>
    </row>
    <row r="426" spans="2:22" s="170" customFormat="1">
      <c r="B426" s="180"/>
      <c r="D426" s="181"/>
      <c r="E426" s="181"/>
      <c r="F426" s="181"/>
      <c r="G426" s="181"/>
      <c r="H426" s="157"/>
      <c r="M426" s="159"/>
      <c r="N426" s="168"/>
      <c r="O426" s="160"/>
      <c r="Q426" s="160"/>
      <c r="S426" s="159"/>
      <c r="V426" s="157"/>
    </row>
    <row r="427" spans="2:22" s="170" customFormat="1">
      <c r="B427" s="73"/>
      <c r="D427" s="181"/>
      <c r="E427" s="181"/>
      <c r="F427" s="181"/>
      <c r="G427" s="181"/>
      <c r="H427" s="157"/>
      <c r="M427" s="157"/>
      <c r="N427" s="168"/>
      <c r="O427" s="160"/>
      <c r="Q427" s="157"/>
      <c r="S427" s="157"/>
      <c r="V427" s="157"/>
    </row>
    <row r="428" spans="2:22" s="170" customFormat="1">
      <c r="B428" s="180"/>
      <c r="D428" s="181"/>
      <c r="E428" s="181"/>
      <c r="F428" s="181"/>
      <c r="G428" s="181"/>
      <c r="H428" s="157"/>
      <c r="M428" s="157"/>
      <c r="N428" s="168"/>
      <c r="O428" s="160"/>
      <c r="Q428" s="157"/>
      <c r="S428" s="157"/>
      <c r="V428" s="157"/>
    </row>
    <row r="429" spans="2:22" s="170" customFormat="1">
      <c r="B429" s="180"/>
      <c r="D429" s="181"/>
      <c r="E429" s="181"/>
      <c r="F429" s="181"/>
      <c r="G429" s="181"/>
      <c r="H429" s="157"/>
      <c r="M429" s="159"/>
      <c r="N429" s="168"/>
      <c r="O429" s="160"/>
      <c r="Q429" s="160"/>
      <c r="S429" s="159"/>
      <c r="V429" s="157"/>
    </row>
    <row r="430" spans="2:22" s="170" customFormat="1">
      <c r="B430" s="73"/>
      <c r="D430" s="181"/>
      <c r="E430" s="181"/>
      <c r="F430" s="181"/>
      <c r="G430" s="181"/>
      <c r="H430" s="157"/>
      <c r="M430" s="157"/>
      <c r="N430" s="168"/>
      <c r="O430" s="160"/>
      <c r="Q430" s="160"/>
      <c r="S430" s="160"/>
      <c r="V430" s="157"/>
    </row>
    <row r="431" spans="2:22" s="170" customFormat="1">
      <c r="B431" s="73"/>
      <c r="D431" s="181"/>
      <c r="E431" s="181"/>
      <c r="F431" s="181"/>
      <c r="G431" s="181"/>
      <c r="H431" s="157"/>
      <c r="M431" s="157"/>
      <c r="N431" s="168"/>
      <c r="O431" s="160"/>
      <c r="Q431" s="157"/>
      <c r="S431" s="157"/>
      <c r="V431" s="157"/>
    </row>
    <row r="432" spans="2:22" s="170" customFormat="1" ht="12.75" hidden="1" customHeight="1">
      <c r="B432" s="180"/>
      <c r="D432" s="181"/>
      <c r="E432" s="181"/>
      <c r="F432" s="181"/>
      <c r="G432" s="181"/>
      <c r="H432" s="157"/>
      <c r="M432" s="157"/>
      <c r="N432" s="168"/>
      <c r="O432" s="160"/>
      <c r="Q432" s="160"/>
      <c r="S432" s="160"/>
      <c r="V432" s="157"/>
    </row>
    <row r="433" spans="2:22" s="170" customFormat="1" ht="12.75" hidden="1" customHeight="1">
      <c r="B433" s="180"/>
      <c r="D433" s="181"/>
      <c r="E433" s="181"/>
      <c r="F433" s="181"/>
      <c r="G433" s="181"/>
      <c r="H433" s="157"/>
      <c r="M433" s="157"/>
      <c r="N433" s="168"/>
      <c r="O433" s="160"/>
      <c r="Q433" s="160"/>
      <c r="S433" s="159"/>
      <c r="V433" s="157"/>
    </row>
    <row r="434" spans="2:22" s="170" customFormat="1" ht="12.75" hidden="1" customHeight="1">
      <c r="B434" s="180"/>
      <c r="D434" s="181"/>
      <c r="E434" s="181"/>
      <c r="F434" s="181"/>
      <c r="G434" s="181"/>
      <c r="H434" s="157"/>
      <c r="M434" s="157"/>
      <c r="N434" s="168"/>
      <c r="O434" s="160"/>
      <c r="Q434" s="157"/>
      <c r="S434" s="157"/>
      <c r="V434" s="157"/>
    </row>
    <row r="435" spans="2:22" s="170" customFormat="1" ht="12.75" hidden="1" customHeight="1">
      <c r="B435" s="180"/>
      <c r="D435" s="181"/>
      <c r="E435" s="181"/>
      <c r="F435" s="181"/>
      <c r="G435" s="181"/>
      <c r="H435" s="157"/>
      <c r="M435" s="159"/>
      <c r="N435" s="168"/>
      <c r="O435" s="160"/>
      <c r="Q435" s="160"/>
      <c r="S435" s="159"/>
      <c r="V435" s="157"/>
    </row>
    <row r="436" spans="2:22" s="170" customFormat="1" ht="12.75" hidden="1" customHeight="1">
      <c r="B436" s="180"/>
      <c r="D436" s="181"/>
      <c r="E436" s="181"/>
      <c r="F436" s="181"/>
      <c r="G436" s="181"/>
      <c r="H436" s="157"/>
      <c r="M436" s="157"/>
      <c r="N436" s="168"/>
      <c r="O436" s="160"/>
      <c r="Q436" s="157"/>
      <c r="S436" s="157"/>
      <c r="V436" s="157"/>
    </row>
    <row r="437" spans="2:22" s="170" customFormat="1" ht="12.75" hidden="1" customHeight="1">
      <c r="B437" s="180"/>
      <c r="D437" s="181"/>
      <c r="E437" s="181"/>
      <c r="F437" s="181"/>
      <c r="G437" s="181"/>
      <c r="H437" s="157"/>
      <c r="M437" s="159"/>
      <c r="N437" s="168"/>
      <c r="O437" s="160"/>
      <c r="P437" s="186"/>
      <c r="Q437" s="160"/>
      <c r="S437" s="159"/>
    </row>
    <row r="438" spans="2:22" s="170" customFormat="1" ht="12.75" hidden="1" customHeight="1">
      <c r="B438" s="180"/>
      <c r="D438" s="181"/>
      <c r="E438" s="181"/>
      <c r="F438" s="181"/>
      <c r="G438" s="181"/>
      <c r="H438" s="157"/>
      <c r="M438" s="159"/>
      <c r="N438" s="168"/>
      <c r="O438" s="160"/>
      <c r="Q438" s="160"/>
      <c r="S438" s="159"/>
    </row>
    <row r="439" spans="2:22" s="170" customFormat="1" ht="12.75" hidden="1" customHeight="1">
      <c r="B439" s="180"/>
      <c r="D439" s="181"/>
      <c r="E439" s="181"/>
      <c r="F439" s="181"/>
      <c r="G439" s="181"/>
      <c r="H439" s="157"/>
      <c r="M439" s="157"/>
      <c r="N439" s="168"/>
      <c r="O439" s="160"/>
      <c r="Q439" s="157"/>
      <c r="S439" s="157"/>
      <c r="V439" s="157"/>
    </row>
    <row r="440" spans="2:22" s="170" customFormat="1" ht="12.75" hidden="1" customHeight="1">
      <c r="B440" s="180"/>
      <c r="D440" s="181"/>
      <c r="E440" s="181"/>
      <c r="F440" s="181"/>
      <c r="G440" s="181"/>
      <c r="H440" s="157"/>
      <c r="M440" s="157"/>
      <c r="N440" s="168"/>
      <c r="O440" s="160"/>
      <c r="Q440" s="157"/>
      <c r="S440" s="157"/>
      <c r="V440" s="157"/>
    </row>
    <row r="441" spans="2:22" s="170" customFormat="1">
      <c r="B441" s="180"/>
      <c r="D441" s="181"/>
      <c r="E441" s="181"/>
      <c r="F441" s="181"/>
      <c r="G441" s="181"/>
      <c r="H441" s="157"/>
      <c r="M441" s="157"/>
      <c r="N441" s="168"/>
      <c r="O441" s="160"/>
      <c r="Q441" s="157"/>
      <c r="S441" s="157"/>
      <c r="V441" s="157"/>
    </row>
    <row r="442" spans="2:22" s="170" customFormat="1">
      <c r="B442" s="73"/>
      <c r="D442" s="181"/>
      <c r="E442" s="181"/>
      <c r="F442" s="181"/>
      <c r="G442" s="181"/>
      <c r="H442" s="157"/>
      <c r="M442" s="157"/>
      <c r="N442" s="168"/>
      <c r="O442" s="160"/>
      <c r="Q442" s="157"/>
      <c r="S442" s="157"/>
      <c r="V442" s="157"/>
    </row>
    <row r="443" spans="2:22" s="170" customFormat="1">
      <c r="B443" s="73"/>
      <c r="D443" s="181"/>
      <c r="E443" s="181"/>
      <c r="F443" s="181"/>
      <c r="G443" s="181"/>
      <c r="H443" s="157"/>
      <c r="M443" s="159"/>
      <c r="N443" s="168"/>
      <c r="O443" s="160"/>
      <c r="Q443" s="160"/>
      <c r="S443" s="159"/>
    </row>
    <row r="444" spans="2:22" s="170" customFormat="1">
      <c r="B444" s="74"/>
      <c r="D444" s="181"/>
      <c r="E444" s="181"/>
      <c r="F444" s="181"/>
      <c r="G444" s="181"/>
      <c r="H444" s="157"/>
      <c r="N444" s="168"/>
      <c r="O444" s="168"/>
    </row>
    <row r="445" spans="2:22" s="170" customFormat="1">
      <c r="B445" s="100"/>
      <c r="D445" s="181"/>
      <c r="E445" s="181"/>
      <c r="F445" s="181"/>
      <c r="G445" s="181"/>
      <c r="H445" s="157"/>
      <c r="N445" s="168"/>
      <c r="O445" s="168"/>
    </row>
    <row r="446" spans="2:22" s="170" customFormat="1">
      <c r="B446" s="100"/>
      <c r="D446" s="181"/>
      <c r="E446" s="181"/>
      <c r="F446" s="181"/>
      <c r="G446" s="181"/>
      <c r="H446" s="157"/>
      <c r="N446" s="168"/>
      <c r="O446" s="168"/>
    </row>
    <row r="447" spans="2:22" s="170" customFormat="1">
      <c r="B447" s="73"/>
      <c r="D447" s="181"/>
      <c r="E447" s="181"/>
      <c r="F447" s="181"/>
      <c r="G447" s="181"/>
      <c r="H447" s="157"/>
      <c r="M447" s="157"/>
      <c r="N447" s="168"/>
      <c r="O447" s="160"/>
      <c r="Q447" s="157"/>
      <c r="S447" s="157"/>
      <c r="V447" s="157"/>
    </row>
    <row r="448" spans="2:22" s="170" customFormat="1">
      <c r="B448" s="73"/>
      <c r="D448" s="181"/>
      <c r="E448" s="181"/>
      <c r="F448" s="181"/>
      <c r="G448" s="181"/>
      <c r="H448" s="157"/>
      <c r="M448" s="157"/>
      <c r="N448" s="168"/>
      <c r="O448" s="160"/>
      <c r="Q448" s="157"/>
      <c r="S448" s="157"/>
      <c r="V448" s="157"/>
    </row>
    <row r="449" spans="2:22" s="170" customFormat="1" ht="12.75" hidden="1" customHeight="1">
      <c r="B449" s="180"/>
      <c r="D449" s="181"/>
      <c r="E449" s="181"/>
      <c r="F449" s="181"/>
      <c r="G449" s="181"/>
      <c r="H449" s="157"/>
      <c r="M449" s="159"/>
      <c r="N449" s="168"/>
      <c r="O449" s="160"/>
      <c r="Q449" s="160"/>
      <c r="S449" s="159"/>
    </row>
    <row r="450" spans="2:22" s="170" customFormat="1" ht="12.75" hidden="1" customHeight="1">
      <c r="B450" s="180"/>
      <c r="D450" s="181"/>
      <c r="E450" s="181"/>
      <c r="F450" s="181"/>
      <c r="G450" s="181"/>
      <c r="H450" s="157"/>
      <c r="M450" s="157"/>
      <c r="N450" s="168"/>
      <c r="O450" s="160"/>
      <c r="Q450" s="157"/>
      <c r="S450" s="157"/>
      <c r="V450" s="157"/>
    </row>
    <row r="451" spans="2:22" s="170" customFormat="1" ht="12.75" hidden="1" customHeight="1">
      <c r="B451" s="180"/>
      <c r="D451" s="181"/>
      <c r="E451" s="181"/>
      <c r="F451" s="181"/>
      <c r="G451" s="181"/>
      <c r="H451" s="157"/>
      <c r="M451" s="159"/>
      <c r="N451" s="168"/>
      <c r="O451" s="160"/>
      <c r="Q451" s="157"/>
      <c r="S451" s="157"/>
      <c r="V451" s="157"/>
    </row>
    <row r="452" spans="2:22" s="170" customFormat="1" ht="12.75" hidden="1" customHeight="1">
      <c r="B452" s="180"/>
      <c r="D452" s="181"/>
      <c r="E452" s="181"/>
      <c r="F452" s="181"/>
      <c r="G452" s="181"/>
      <c r="H452" s="157"/>
      <c r="M452" s="159"/>
      <c r="N452" s="168"/>
      <c r="O452" s="160"/>
      <c r="Q452" s="160"/>
      <c r="S452" s="159"/>
    </row>
    <row r="453" spans="2:22" s="170" customFormat="1">
      <c r="B453" s="180"/>
      <c r="D453" s="181"/>
      <c r="E453" s="181"/>
      <c r="F453" s="181"/>
      <c r="G453" s="181"/>
      <c r="H453" s="157"/>
      <c r="M453" s="159"/>
      <c r="N453" s="168"/>
      <c r="O453" s="160"/>
      <c r="Q453" s="160"/>
      <c r="S453" s="159"/>
    </row>
    <row r="454" spans="2:22" s="170" customFormat="1">
      <c r="B454" s="180"/>
      <c r="D454" s="181"/>
      <c r="E454" s="181"/>
      <c r="F454" s="181"/>
      <c r="G454" s="181"/>
      <c r="H454" s="157"/>
      <c r="M454" s="157"/>
      <c r="N454" s="168"/>
      <c r="O454" s="160"/>
      <c r="Q454" s="157"/>
      <c r="S454" s="157"/>
      <c r="V454" s="157"/>
    </row>
    <row r="455" spans="2:22" s="170" customFormat="1">
      <c r="B455" s="180"/>
      <c r="D455" s="181"/>
      <c r="E455" s="181"/>
      <c r="F455" s="181"/>
      <c r="G455" s="181"/>
      <c r="H455" s="157"/>
      <c r="M455" s="157"/>
      <c r="N455" s="168"/>
      <c r="O455" s="160"/>
      <c r="Q455" s="157"/>
      <c r="S455" s="157"/>
      <c r="V455" s="157"/>
    </row>
    <row r="456" spans="2:22" s="170" customFormat="1">
      <c r="B456" s="73"/>
      <c r="D456" s="181"/>
      <c r="E456" s="181"/>
      <c r="F456" s="181"/>
      <c r="G456" s="181"/>
      <c r="H456" s="157"/>
      <c r="M456" s="157"/>
      <c r="N456" s="168"/>
      <c r="O456" s="160"/>
      <c r="Q456" s="157"/>
      <c r="S456" s="157"/>
      <c r="V456" s="157"/>
    </row>
    <row r="457" spans="2:22" s="170" customFormat="1">
      <c r="B457" s="180"/>
      <c r="D457" s="181"/>
      <c r="E457" s="181"/>
      <c r="F457" s="181"/>
      <c r="G457" s="181"/>
      <c r="H457" s="157"/>
      <c r="M457" s="159"/>
      <c r="N457" s="168"/>
      <c r="O457" s="160"/>
      <c r="Q457" s="160"/>
      <c r="S457" s="160"/>
      <c r="V457" s="159"/>
    </row>
    <row r="458" spans="2:22" s="170" customFormat="1">
      <c r="B458" s="180"/>
      <c r="D458" s="181"/>
      <c r="E458" s="181"/>
      <c r="F458" s="181"/>
      <c r="G458" s="181"/>
      <c r="H458" s="157"/>
      <c r="M458" s="159"/>
      <c r="N458" s="168"/>
      <c r="O458" s="160"/>
      <c r="Q458" s="160"/>
      <c r="S458" s="159"/>
    </row>
    <row r="459" spans="2:22" s="170" customFormat="1">
      <c r="B459" s="180"/>
      <c r="D459" s="181"/>
      <c r="E459" s="181"/>
      <c r="F459" s="181"/>
      <c r="G459" s="181"/>
      <c r="H459" s="157"/>
      <c r="M459" s="159"/>
      <c r="N459" s="168"/>
      <c r="O459" s="160"/>
      <c r="Q459" s="160"/>
      <c r="S459" s="159"/>
    </row>
    <row r="460" spans="2:22" s="170" customFormat="1" ht="12.75" hidden="1" customHeight="1">
      <c r="B460" s="180"/>
      <c r="D460" s="181"/>
      <c r="E460" s="181"/>
      <c r="F460" s="181"/>
      <c r="G460" s="181"/>
      <c r="H460" s="157"/>
      <c r="M460" s="159"/>
      <c r="N460" s="168"/>
      <c r="O460" s="160"/>
      <c r="Q460" s="160"/>
      <c r="S460" s="159"/>
    </row>
    <row r="461" spans="2:22" s="170" customFormat="1" ht="12.75" hidden="1" customHeight="1">
      <c r="B461" s="72"/>
      <c r="C461" s="200"/>
      <c r="D461" s="197"/>
      <c r="E461" s="197"/>
      <c r="F461" s="197"/>
      <c r="G461" s="197"/>
      <c r="H461" s="196"/>
      <c r="I461" s="193"/>
      <c r="N461" s="168"/>
      <c r="O461" s="168"/>
    </row>
    <row r="462" spans="2:22" s="170" customFormat="1" ht="12.75" hidden="1" customHeight="1">
      <c r="B462" s="73"/>
      <c r="D462" s="181"/>
      <c r="E462" s="181"/>
      <c r="F462" s="181"/>
      <c r="G462" s="181"/>
      <c r="H462" s="157"/>
      <c r="N462" s="168"/>
      <c r="O462" s="168"/>
    </row>
    <row r="463" spans="2:22" s="170" customFormat="1" ht="12.75" hidden="1" customHeight="1">
      <c r="B463" s="180"/>
      <c r="D463" s="181"/>
      <c r="E463" s="181"/>
      <c r="F463" s="181"/>
      <c r="G463" s="181"/>
      <c r="H463" s="157"/>
      <c r="N463" s="168"/>
      <c r="O463" s="168"/>
    </row>
    <row r="464" spans="2:22" s="170" customFormat="1" ht="12.75" hidden="1" customHeight="1">
      <c r="B464" s="180"/>
      <c r="D464" s="181"/>
      <c r="E464" s="181"/>
      <c r="F464" s="181"/>
      <c r="G464" s="181"/>
      <c r="H464" s="157"/>
      <c r="N464" s="168"/>
      <c r="O464" s="168"/>
    </row>
    <row r="465" spans="2:15" s="170" customFormat="1" ht="12.75" hidden="1" customHeight="1">
      <c r="B465" s="180"/>
      <c r="D465" s="181"/>
      <c r="E465" s="181"/>
      <c r="F465" s="181"/>
      <c r="G465" s="181"/>
      <c r="H465" s="157"/>
      <c r="N465" s="168"/>
      <c r="O465" s="168"/>
    </row>
    <row r="466" spans="2:15" s="170" customFormat="1">
      <c r="B466" s="180"/>
      <c r="D466" s="181"/>
      <c r="E466" s="181"/>
      <c r="F466" s="181"/>
      <c r="G466" s="181"/>
      <c r="H466" s="157"/>
      <c r="N466" s="168"/>
      <c r="O466" s="168"/>
    </row>
    <row r="467" spans="2:15" s="170" customFormat="1">
      <c r="B467" s="180"/>
      <c r="D467" s="181"/>
      <c r="E467" s="181"/>
      <c r="F467" s="181"/>
      <c r="G467" s="181"/>
      <c r="H467" s="157"/>
      <c r="N467" s="168"/>
      <c r="O467" s="168"/>
    </row>
    <row r="468" spans="2:15" s="170" customFormat="1">
      <c r="B468" s="73"/>
      <c r="D468" s="181"/>
      <c r="E468" s="181"/>
      <c r="F468" s="181"/>
      <c r="G468" s="181"/>
      <c r="H468" s="157"/>
      <c r="N468" s="168"/>
      <c r="O468" s="168"/>
    </row>
    <row r="469" spans="2:15" s="170" customFormat="1">
      <c r="B469" s="180"/>
      <c r="D469" s="181"/>
      <c r="E469" s="181"/>
      <c r="F469" s="181"/>
      <c r="G469" s="181"/>
      <c r="H469" s="157"/>
      <c r="N469" s="168"/>
      <c r="O469" s="168"/>
    </row>
    <row r="470" spans="2:15" s="170" customFormat="1">
      <c r="B470" s="180"/>
      <c r="D470" s="181"/>
      <c r="E470" s="181"/>
      <c r="F470" s="181"/>
      <c r="G470" s="181"/>
      <c r="H470" s="157"/>
      <c r="N470" s="168"/>
      <c r="O470" s="168"/>
    </row>
    <row r="471" spans="2:15" s="170" customFormat="1">
      <c r="B471" s="73"/>
      <c r="D471" s="181"/>
      <c r="E471" s="181"/>
      <c r="H471" s="157"/>
      <c r="N471" s="168"/>
      <c r="O471" s="168"/>
    </row>
    <row r="472" spans="2:15" s="170" customFormat="1">
      <c r="B472" s="73"/>
      <c r="C472" s="73"/>
      <c r="D472" s="181"/>
      <c r="E472" s="181"/>
      <c r="F472" s="181"/>
      <c r="G472" s="181"/>
      <c r="H472" s="157"/>
      <c r="N472" s="168"/>
      <c r="O472" s="168"/>
    </row>
    <row r="473" spans="2:15" s="170" customFormat="1">
      <c r="B473" s="180"/>
      <c r="C473" s="73"/>
      <c r="D473" s="181"/>
      <c r="E473" s="181"/>
      <c r="F473" s="181"/>
      <c r="G473" s="181"/>
      <c r="H473" s="157"/>
      <c r="N473" s="168"/>
      <c r="O473" s="168"/>
    </row>
    <row r="474" spans="2:15" s="170" customFormat="1">
      <c r="B474" s="180"/>
      <c r="C474" s="73"/>
      <c r="D474" s="181"/>
      <c r="E474" s="181"/>
      <c r="F474" s="181"/>
      <c r="G474" s="181"/>
      <c r="H474" s="157"/>
      <c r="N474" s="168"/>
      <c r="O474" s="168"/>
    </row>
    <row r="475" spans="2:15" s="170" customFormat="1">
      <c r="B475" s="73"/>
      <c r="C475" s="73"/>
      <c r="D475" s="181"/>
      <c r="E475" s="181"/>
      <c r="F475" s="181"/>
      <c r="G475" s="181"/>
      <c r="H475" s="157"/>
      <c r="N475" s="168"/>
      <c r="O475" s="168"/>
    </row>
    <row r="476" spans="2:15" s="170" customFormat="1">
      <c r="B476" s="180"/>
      <c r="C476" s="73"/>
      <c r="D476" s="181"/>
      <c r="E476" s="181"/>
      <c r="F476" s="181"/>
      <c r="G476" s="181"/>
      <c r="H476" s="157"/>
      <c r="N476" s="168"/>
      <c r="O476" s="168"/>
    </row>
    <row r="477" spans="2:15" s="170" customFormat="1">
      <c r="B477" s="180"/>
      <c r="C477" s="73"/>
      <c r="D477" s="181"/>
      <c r="E477" s="181"/>
      <c r="F477" s="181"/>
      <c r="G477" s="181"/>
      <c r="H477" s="157"/>
      <c r="N477" s="168"/>
      <c r="O477" s="168"/>
    </row>
    <row r="478" spans="2:15" s="170" customFormat="1">
      <c r="B478" s="180"/>
      <c r="C478" s="73"/>
      <c r="D478" s="181"/>
      <c r="E478" s="181"/>
      <c r="F478" s="181"/>
      <c r="G478" s="181"/>
      <c r="H478" s="157"/>
      <c r="N478" s="168"/>
      <c r="O478" s="168"/>
    </row>
    <row r="479" spans="2:15" s="170" customFormat="1">
      <c r="B479" s="180"/>
      <c r="C479" s="73"/>
      <c r="D479" s="181"/>
      <c r="E479" s="181"/>
      <c r="F479" s="181"/>
      <c r="G479" s="181"/>
      <c r="H479" s="157"/>
      <c r="N479" s="168"/>
      <c r="O479" s="168"/>
    </row>
    <row r="480" spans="2:15" s="170" customFormat="1">
      <c r="B480" s="73"/>
      <c r="D480" s="181"/>
      <c r="E480" s="181"/>
      <c r="F480" s="181"/>
      <c r="G480" s="181"/>
      <c r="H480" s="157"/>
      <c r="N480" s="168"/>
      <c r="O480" s="168"/>
    </row>
    <row r="481" spans="2:22" s="170" customFormat="1">
      <c r="B481" s="180"/>
      <c r="D481" s="181"/>
      <c r="E481" s="181"/>
      <c r="F481" s="181"/>
      <c r="G481" s="181"/>
      <c r="H481" s="157"/>
      <c r="N481" s="168"/>
      <c r="O481" s="168"/>
    </row>
    <row r="482" spans="2:22" s="170" customFormat="1">
      <c r="B482" s="180"/>
      <c r="C482" s="73"/>
      <c r="D482" s="181"/>
      <c r="E482" s="181"/>
      <c r="F482" s="181"/>
      <c r="G482" s="181"/>
      <c r="H482" s="157"/>
      <c r="N482" s="168"/>
      <c r="O482" s="168"/>
    </row>
    <row r="483" spans="2:22" s="170" customFormat="1">
      <c r="B483" s="180"/>
      <c r="C483" s="73"/>
      <c r="D483" s="181"/>
      <c r="E483" s="181"/>
      <c r="F483" s="181"/>
      <c r="G483" s="181"/>
      <c r="H483" s="157"/>
      <c r="N483" s="168"/>
      <c r="O483" s="168"/>
    </row>
    <row r="484" spans="2:22" s="170" customFormat="1">
      <c r="B484" s="73"/>
      <c r="D484" s="181"/>
      <c r="E484" s="181"/>
      <c r="F484" s="181"/>
      <c r="G484" s="181"/>
      <c r="H484" s="157"/>
      <c r="N484" s="168"/>
      <c r="O484" s="168"/>
    </row>
    <row r="485" spans="2:22" s="170" customFormat="1">
      <c r="B485" s="180"/>
      <c r="D485" s="181"/>
      <c r="E485" s="181"/>
      <c r="F485" s="181"/>
      <c r="G485" s="181"/>
      <c r="H485" s="157"/>
      <c r="N485" s="168"/>
      <c r="O485" s="168"/>
    </row>
    <row r="486" spans="2:22" s="170" customFormat="1">
      <c r="B486" s="180"/>
      <c r="D486" s="181"/>
      <c r="E486" s="181"/>
      <c r="F486" s="181"/>
      <c r="G486" s="181"/>
      <c r="H486" s="157"/>
      <c r="N486" s="168"/>
      <c r="O486" s="168"/>
    </row>
    <row r="487" spans="2:22" s="170" customFormat="1">
      <c r="B487" s="72"/>
      <c r="C487" s="178"/>
      <c r="D487" s="197"/>
      <c r="E487" s="197"/>
      <c r="F487" s="197"/>
      <c r="G487" s="197"/>
      <c r="H487" s="196"/>
      <c r="I487" s="193"/>
      <c r="M487" s="196"/>
      <c r="N487" s="168"/>
      <c r="O487" s="196"/>
      <c r="Q487" s="196"/>
      <c r="S487" s="196"/>
      <c r="V487" s="196"/>
    </row>
    <row r="488" spans="2:22" s="170" customFormat="1">
      <c r="B488" s="180"/>
      <c r="D488" s="181"/>
      <c r="E488" s="181"/>
      <c r="F488" s="181"/>
      <c r="G488" s="181"/>
      <c r="H488" s="157"/>
      <c r="M488" s="157"/>
      <c r="N488" s="168"/>
      <c r="O488" s="160"/>
      <c r="Q488" s="157"/>
      <c r="S488" s="157"/>
      <c r="V488" s="157"/>
    </row>
    <row r="489" spans="2:22" s="170" customFormat="1">
      <c r="B489" s="180"/>
      <c r="D489" s="181"/>
      <c r="E489" s="181"/>
      <c r="F489" s="181"/>
      <c r="G489" s="181"/>
      <c r="H489" s="157"/>
      <c r="M489" s="157"/>
      <c r="N489" s="168"/>
      <c r="O489" s="160"/>
      <c r="Q489" s="157"/>
      <c r="S489" s="157"/>
      <c r="V489" s="157"/>
    </row>
    <row r="490" spans="2:22" s="170" customFormat="1">
      <c r="B490" s="180"/>
      <c r="D490" s="181"/>
      <c r="E490" s="181"/>
      <c r="F490" s="181"/>
      <c r="G490" s="181"/>
      <c r="H490" s="157"/>
      <c r="M490" s="157"/>
      <c r="N490" s="168"/>
      <c r="O490" s="160"/>
      <c r="Q490" s="157"/>
      <c r="S490" s="157"/>
      <c r="V490" s="157"/>
    </row>
    <row r="491" spans="2:22" s="170" customFormat="1">
      <c r="B491" s="180"/>
      <c r="D491" s="181"/>
      <c r="E491" s="181"/>
      <c r="F491" s="181"/>
      <c r="G491" s="181"/>
      <c r="H491" s="157"/>
      <c r="M491" s="157"/>
      <c r="N491" s="168"/>
      <c r="O491" s="160"/>
      <c r="Q491" s="157"/>
      <c r="S491" s="157"/>
      <c r="V491" s="157"/>
    </row>
    <row r="492" spans="2:22" s="170" customFormat="1">
      <c r="B492" s="180"/>
      <c r="D492" s="181"/>
      <c r="E492" s="181"/>
      <c r="F492" s="181"/>
      <c r="G492" s="181"/>
      <c r="H492" s="157"/>
      <c r="M492" s="157"/>
      <c r="N492" s="168"/>
      <c r="O492" s="160"/>
      <c r="Q492" s="157"/>
      <c r="S492" s="157"/>
      <c r="V492" s="157"/>
    </row>
    <row r="493" spans="2:22" s="170" customFormat="1">
      <c r="B493" s="180"/>
      <c r="D493" s="181"/>
      <c r="E493" s="181"/>
      <c r="F493" s="181"/>
      <c r="G493" s="181"/>
      <c r="H493" s="157"/>
      <c r="M493" s="157"/>
      <c r="N493" s="168"/>
      <c r="O493" s="160"/>
      <c r="Q493" s="157"/>
      <c r="S493" s="157"/>
      <c r="V493" s="157"/>
    </row>
    <row r="494" spans="2:22" s="170" customFormat="1">
      <c r="B494" s="73"/>
      <c r="D494" s="181"/>
      <c r="E494" s="181"/>
      <c r="F494" s="181"/>
      <c r="G494" s="181"/>
      <c r="H494" s="157"/>
      <c r="L494" s="208"/>
      <c r="M494" s="159"/>
      <c r="N494" s="168"/>
      <c r="O494" s="160"/>
      <c r="Q494" s="160"/>
      <c r="S494" s="159"/>
    </row>
    <row r="495" spans="2:22" s="170" customFormat="1">
      <c r="B495" s="73"/>
      <c r="D495" s="181"/>
      <c r="E495" s="181"/>
      <c r="F495" s="181"/>
      <c r="G495" s="181"/>
      <c r="H495" s="157"/>
      <c r="N495" s="168"/>
      <c r="O495" s="168"/>
    </row>
    <row r="496" spans="2:22" s="170" customFormat="1">
      <c r="B496" s="74"/>
      <c r="D496" s="181"/>
      <c r="E496" s="181"/>
      <c r="F496" s="181"/>
      <c r="G496" s="181"/>
      <c r="H496" s="157"/>
      <c r="N496" s="168"/>
      <c r="O496" s="168"/>
    </row>
    <row r="497" spans="2:22" s="170" customFormat="1">
      <c r="B497" s="100"/>
      <c r="D497" s="181"/>
      <c r="E497" s="181"/>
      <c r="F497" s="181"/>
      <c r="G497" s="181"/>
      <c r="H497" s="157"/>
      <c r="N497" s="168"/>
      <c r="O497" s="168"/>
    </row>
    <row r="498" spans="2:22" s="170" customFormat="1">
      <c r="B498" s="73"/>
      <c r="D498" s="181"/>
      <c r="E498" s="181"/>
      <c r="F498" s="181"/>
      <c r="G498" s="181"/>
      <c r="H498" s="157"/>
      <c r="M498" s="157"/>
      <c r="N498" s="168"/>
      <c r="O498" s="160"/>
      <c r="Q498" s="157"/>
      <c r="S498" s="157"/>
      <c r="V498" s="157"/>
    </row>
    <row r="499" spans="2:22" s="170" customFormat="1">
      <c r="B499" s="180"/>
      <c r="D499" s="181"/>
      <c r="E499" s="181"/>
      <c r="F499" s="181"/>
      <c r="G499" s="181"/>
      <c r="H499" s="157"/>
      <c r="M499" s="157"/>
      <c r="N499" s="168"/>
      <c r="O499" s="160"/>
      <c r="Q499" s="157"/>
      <c r="S499" s="157"/>
      <c r="V499" s="157"/>
    </row>
    <row r="500" spans="2:22" s="170" customFormat="1">
      <c r="B500" s="73"/>
      <c r="D500" s="181"/>
      <c r="E500" s="181"/>
      <c r="F500" s="181"/>
      <c r="G500" s="181"/>
      <c r="H500" s="157"/>
      <c r="M500" s="157"/>
      <c r="N500" s="168"/>
      <c r="O500" s="160"/>
      <c r="Q500" s="157"/>
      <c r="S500" s="157"/>
      <c r="V500" s="157"/>
    </row>
    <row r="501" spans="2:22" s="170" customFormat="1">
      <c r="B501" s="180"/>
      <c r="D501" s="181"/>
      <c r="E501" s="181"/>
      <c r="F501" s="181"/>
      <c r="G501" s="181"/>
      <c r="H501" s="157"/>
      <c r="M501" s="159"/>
      <c r="N501" s="168"/>
      <c r="O501" s="160"/>
      <c r="Q501" s="160"/>
      <c r="S501" s="159"/>
    </row>
    <row r="502" spans="2:22" s="170" customFormat="1">
      <c r="B502" s="180"/>
      <c r="D502" s="181"/>
      <c r="E502" s="181"/>
      <c r="F502" s="181"/>
      <c r="G502" s="181"/>
      <c r="H502" s="157"/>
      <c r="L502" s="187"/>
      <c r="M502" s="159"/>
      <c r="N502" s="168"/>
      <c r="O502" s="160"/>
      <c r="Q502" s="160"/>
      <c r="S502" s="159"/>
    </row>
    <row r="503" spans="2:22" s="170" customFormat="1">
      <c r="B503" s="180"/>
      <c r="D503" s="181"/>
      <c r="E503" s="181"/>
      <c r="F503" s="181"/>
      <c r="G503" s="181"/>
      <c r="H503" s="157"/>
      <c r="N503" s="168"/>
      <c r="O503" s="168"/>
    </row>
    <row r="504" spans="2:22" s="170" customFormat="1">
      <c r="B504" s="180"/>
      <c r="D504" s="181"/>
      <c r="E504" s="181"/>
      <c r="F504" s="181"/>
      <c r="G504" s="181"/>
      <c r="H504" s="157"/>
      <c r="N504" s="168"/>
      <c r="O504" s="168"/>
    </row>
    <row r="505" spans="2:22" s="170" customFormat="1">
      <c r="B505" s="180"/>
      <c r="D505" s="181"/>
      <c r="E505" s="181"/>
      <c r="F505" s="181"/>
      <c r="G505" s="181"/>
      <c r="H505" s="157"/>
      <c r="N505" s="168"/>
      <c r="O505" s="168"/>
    </row>
    <row r="506" spans="2:22" s="170" customFormat="1">
      <c r="B506" s="180"/>
      <c r="D506" s="181"/>
      <c r="E506" s="181"/>
      <c r="F506" s="181"/>
      <c r="G506" s="181"/>
      <c r="H506" s="157"/>
      <c r="N506" s="168"/>
      <c r="O506" s="168"/>
    </row>
    <row r="507" spans="2:22" s="170" customFormat="1">
      <c r="B507" s="180"/>
      <c r="D507" s="181"/>
      <c r="E507" s="181"/>
      <c r="F507" s="181"/>
      <c r="G507" s="181"/>
      <c r="H507" s="157"/>
      <c r="N507" s="168"/>
      <c r="O507" s="168"/>
    </row>
    <row r="508" spans="2:22" s="170" customFormat="1">
      <c r="B508" s="100"/>
      <c r="D508" s="181"/>
      <c r="E508" s="181"/>
      <c r="F508" s="181"/>
      <c r="G508" s="181"/>
      <c r="H508" s="157"/>
      <c r="N508" s="168"/>
      <c r="O508" s="168"/>
    </row>
    <row r="509" spans="2:22" s="170" customFormat="1">
      <c r="B509" s="100"/>
      <c r="D509" s="181"/>
      <c r="E509" s="181"/>
      <c r="F509" s="181"/>
      <c r="G509" s="181"/>
      <c r="H509" s="157"/>
      <c r="N509" s="168"/>
      <c r="O509" s="168"/>
    </row>
    <row r="510" spans="2:22" s="170" customFormat="1">
      <c r="B510" s="180"/>
      <c r="D510" s="181"/>
      <c r="E510" s="181"/>
      <c r="F510" s="181"/>
      <c r="G510" s="181"/>
      <c r="H510" s="157"/>
      <c r="M510" s="157"/>
      <c r="N510" s="168"/>
      <c r="O510" s="160"/>
      <c r="Q510" s="157"/>
      <c r="S510" s="157"/>
      <c r="V510" s="157"/>
    </row>
    <row r="511" spans="2:22" s="170" customFormat="1">
      <c r="B511" s="73"/>
      <c r="D511" s="181"/>
      <c r="E511" s="181"/>
      <c r="F511" s="181"/>
      <c r="G511" s="181"/>
      <c r="H511" s="157"/>
      <c r="M511" s="157"/>
      <c r="N511" s="168"/>
      <c r="O511" s="160"/>
      <c r="Q511" s="157"/>
      <c r="S511" s="157"/>
      <c r="V511" s="157"/>
    </row>
    <row r="512" spans="2:22" s="170" customFormat="1">
      <c r="B512" s="180"/>
      <c r="D512" s="181"/>
      <c r="E512" s="181"/>
      <c r="F512" s="181"/>
      <c r="G512" s="181"/>
      <c r="H512" s="157"/>
      <c r="M512" s="157"/>
      <c r="N512" s="168"/>
      <c r="O512" s="160"/>
      <c r="Q512" s="157"/>
      <c r="S512" s="157"/>
      <c r="V512" s="157"/>
    </row>
    <row r="513" spans="2:19" s="170" customFormat="1">
      <c r="B513" s="180"/>
      <c r="D513" s="181"/>
      <c r="E513" s="181"/>
      <c r="F513" s="181"/>
      <c r="G513" s="181"/>
      <c r="H513" s="157"/>
      <c r="M513" s="159"/>
      <c r="N513" s="168"/>
      <c r="O513" s="160"/>
      <c r="Q513" s="160"/>
      <c r="S513" s="159"/>
    </row>
    <row r="514" spans="2:19" s="170" customFormat="1">
      <c r="B514" s="180"/>
      <c r="D514" s="181"/>
      <c r="E514" s="181"/>
      <c r="F514" s="181"/>
      <c r="G514" s="181"/>
      <c r="H514" s="157"/>
      <c r="N514" s="168"/>
      <c r="O514" s="168"/>
      <c r="S514" s="159"/>
    </row>
    <row r="515" spans="2:19" s="170" customFormat="1">
      <c r="B515" s="180"/>
      <c r="D515" s="181"/>
      <c r="E515" s="181"/>
      <c r="F515" s="181"/>
      <c r="G515" s="181"/>
      <c r="H515" s="157"/>
      <c r="N515" s="168"/>
      <c r="O515" s="168"/>
      <c r="R515" s="190"/>
      <c r="S515" s="159"/>
    </row>
    <row r="516" spans="2:19" s="170" customFormat="1">
      <c r="B516" s="180"/>
      <c r="D516" s="181"/>
      <c r="E516" s="181"/>
      <c r="F516" s="181"/>
      <c r="G516" s="181"/>
      <c r="H516" s="157"/>
      <c r="N516" s="168"/>
      <c r="O516" s="168"/>
      <c r="R516" s="190"/>
      <c r="S516" s="159"/>
    </row>
    <row r="517" spans="2:19" s="170" customFormat="1">
      <c r="B517" s="180"/>
      <c r="D517" s="181"/>
      <c r="E517" s="181"/>
      <c r="F517" s="181"/>
      <c r="G517" s="181"/>
      <c r="H517" s="157"/>
      <c r="N517" s="168"/>
      <c r="O517" s="168"/>
      <c r="R517" s="190"/>
      <c r="S517" s="159"/>
    </row>
    <row r="518" spans="2:19" s="170" customFormat="1">
      <c r="B518" s="180"/>
      <c r="D518" s="181"/>
      <c r="E518" s="181"/>
      <c r="F518" s="181"/>
      <c r="G518" s="181"/>
      <c r="H518" s="157"/>
      <c r="N518" s="168"/>
      <c r="O518" s="168"/>
      <c r="R518" s="190"/>
      <c r="S518" s="159"/>
    </row>
    <row r="519" spans="2:19" s="170" customFormat="1">
      <c r="B519" s="191"/>
      <c r="D519" s="181"/>
      <c r="E519" s="181"/>
      <c r="F519" s="181"/>
      <c r="G519" s="181"/>
      <c r="H519" s="157"/>
      <c r="N519" s="168"/>
      <c r="O519" s="168"/>
      <c r="R519" s="190"/>
      <c r="S519" s="159"/>
    </row>
    <row r="520" spans="2:19" s="170" customFormat="1">
      <c r="B520" s="180"/>
      <c r="D520" s="181"/>
      <c r="E520" s="181"/>
      <c r="F520" s="181"/>
      <c r="G520" s="181"/>
      <c r="H520" s="157"/>
      <c r="N520" s="168"/>
      <c r="O520" s="168"/>
      <c r="R520" s="190"/>
    </row>
    <row r="521" spans="2:19" s="170" customFormat="1">
      <c r="B521" s="180"/>
      <c r="D521" s="181"/>
      <c r="E521" s="181"/>
      <c r="F521" s="181"/>
      <c r="G521" s="181"/>
      <c r="H521" s="157"/>
      <c r="N521" s="168"/>
      <c r="O521" s="168"/>
      <c r="R521" s="190"/>
    </row>
    <row r="522" spans="2:19" s="170" customFormat="1">
      <c r="B522" s="180"/>
      <c r="D522" s="181"/>
      <c r="E522" s="181"/>
      <c r="F522" s="181"/>
      <c r="G522" s="181"/>
      <c r="H522" s="157"/>
      <c r="N522" s="168"/>
      <c r="O522" s="168"/>
      <c r="R522" s="190"/>
      <c r="S522" s="159"/>
    </row>
    <row r="523" spans="2:19" s="170" customFormat="1">
      <c r="B523" s="180"/>
      <c r="D523" s="181"/>
      <c r="E523" s="181"/>
      <c r="F523" s="181"/>
      <c r="G523" s="181"/>
      <c r="H523" s="157"/>
      <c r="N523" s="168"/>
      <c r="O523" s="168"/>
      <c r="R523" s="190"/>
      <c r="S523" s="159"/>
    </row>
    <row r="524" spans="2:19" s="170" customFormat="1">
      <c r="B524" s="180"/>
      <c r="D524" s="181"/>
      <c r="E524" s="181"/>
      <c r="F524" s="181"/>
      <c r="G524" s="181"/>
      <c r="H524" s="157"/>
      <c r="N524" s="168"/>
      <c r="O524" s="168"/>
      <c r="R524" s="190"/>
      <c r="S524" s="159"/>
    </row>
    <row r="525" spans="2:19" s="170" customFormat="1">
      <c r="B525" s="180"/>
      <c r="D525" s="181"/>
      <c r="E525" s="181"/>
      <c r="F525" s="181"/>
      <c r="G525" s="181"/>
      <c r="H525" s="157"/>
      <c r="N525" s="168"/>
      <c r="O525" s="168"/>
      <c r="R525" s="190"/>
      <c r="S525" s="159"/>
    </row>
    <row r="526" spans="2:19" s="170" customFormat="1">
      <c r="B526" s="180"/>
      <c r="D526" s="181"/>
      <c r="E526" s="181"/>
      <c r="F526" s="181"/>
      <c r="G526" s="181"/>
      <c r="H526" s="157"/>
      <c r="N526" s="168"/>
      <c r="O526" s="168"/>
      <c r="R526" s="192"/>
      <c r="S526" s="159"/>
    </row>
    <row r="527" spans="2:19" s="170" customFormat="1">
      <c r="B527" s="191"/>
      <c r="D527" s="181"/>
      <c r="E527" s="181"/>
      <c r="F527" s="181"/>
      <c r="G527" s="181"/>
      <c r="H527" s="157"/>
      <c r="N527" s="168"/>
      <c r="O527" s="168"/>
      <c r="R527" s="190"/>
      <c r="S527" s="159"/>
    </row>
    <row r="528" spans="2:19" s="170" customFormat="1">
      <c r="B528" s="180"/>
      <c r="D528" s="181"/>
      <c r="E528" s="181"/>
      <c r="F528" s="181"/>
      <c r="G528" s="181"/>
      <c r="H528" s="157"/>
      <c r="N528" s="168"/>
      <c r="O528" s="168"/>
      <c r="R528" s="192"/>
      <c r="S528" s="159"/>
    </row>
    <row r="529" spans="2:22" s="170" customFormat="1">
      <c r="B529" s="180"/>
      <c r="D529" s="181"/>
      <c r="E529" s="181"/>
      <c r="F529" s="181"/>
      <c r="G529" s="181"/>
      <c r="H529" s="157"/>
      <c r="N529" s="168"/>
      <c r="O529" s="168"/>
      <c r="R529" s="192"/>
      <c r="S529" s="159"/>
    </row>
    <row r="530" spans="2:22" s="170" customFormat="1">
      <c r="B530" s="191"/>
      <c r="D530" s="181"/>
      <c r="E530" s="181"/>
      <c r="F530" s="181"/>
      <c r="G530" s="181"/>
      <c r="H530" s="157"/>
      <c r="N530" s="168"/>
      <c r="O530" s="168"/>
      <c r="R530" s="195"/>
      <c r="S530" s="159"/>
    </row>
    <row r="531" spans="2:22" s="170" customFormat="1">
      <c r="B531" s="191"/>
      <c r="D531" s="181"/>
      <c r="E531" s="181"/>
      <c r="F531" s="181"/>
      <c r="G531" s="181"/>
      <c r="H531" s="157"/>
      <c r="N531" s="168"/>
      <c r="O531" s="168"/>
      <c r="R531" s="190"/>
      <c r="S531" s="159"/>
    </row>
    <row r="532" spans="2:22" s="170" customFormat="1">
      <c r="B532" s="191"/>
      <c r="D532" s="181"/>
      <c r="E532" s="181"/>
      <c r="F532" s="181"/>
      <c r="G532" s="181"/>
      <c r="H532" s="157"/>
      <c r="N532" s="168"/>
      <c r="O532" s="168"/>
      <c r="R532" s="195"/>
      <c r="S532" s="159"/>
    </row>
    <row r="533" spans="2:22" s="170" customFormat="1">
      <c r="B533" s="73"/>
      <c r="N533" s="168"/>
      <c r="O533" s="168"/>
    </row>
    <row r="534" spans="2:22" s="170" customFormat="1">
      <c r="B534" s="180"/>
      <c r="D534" s="181"/>
      <c r="E534" s="181"/>
      <c r="F534" s="181"/>
      <c r="G534" s="181"/>
      <c r="H534" s="157"/>
      <c r="N534" s="168"/>
      <c r="O534" s="168"/>
      <c r="R534" s="190"/>
      <c r="S534" s="159"/>
    </row>
    <row r="535" spans="2:22" s="170" customFormat="1">
      <c r="B535" s="180"/>
      <c r="D535" s="181"/>
      <c r="E535" s="181"/>
      <c r="F535" s="181"/>
      <c r="G535" s="181"/>
      <c r="H535" s="157"/>
      <c r="N535" s="168"/>
      <c r="O535" s="168"/>
      <c r="R535" s="190"/>
      <c r="S535" s="159"/>
    </row>
    <row r="536" spans="2:22" s="170" customFormat="1">
      <c r="B536" s="73"/>
      <c r="D536" s="181"/>
      <c r="E536" s="181"/>
      <c r="F536" s="181"/>
      <c r="G536" s="181"/>
      <c r="H536" s="157"/>
      <c r="N536" s="168"/>
      <c r="O536" s="168"/>
    </row>
    <row r="537" spans="2:22" s="170" customFormat="1">
      <c r="B537" s="180"/>
      <c r="D537" s="181"/>
      <c r="E537" s="181"/>
      <c r="F537" s="181"/>
      <c r="G537" s="181"/>
      <c r="H537" s="157"/>
      <c r="N537" s="168"/>
      <c r="O537" s="168"/>
    </row>
    <row r="538" spans="2:22" s="170" customFormat="1">
      <c r="B538" s="73"/>
      <c r="D538" s="181"/>
      <c r="E538" s="181"/>
      <c r="F538" s="181"/>
      <c r="G538" s="181"/>
      <c r="H538" s="157"/>
      <c r="N538" s="168"/>
      <c r="O538" s="168"/>
    </row>
    <row r="539" spans="2:22" s="170" customFormat="1">
      <c r="B539" s="73"/>
      <c r="D539" s="181"/>
      <c r="E539" s="181"/>
      <c r="F539" s="181"/>
      <c r="G539" s="181"/>
      <c r="H539" s="157"/>
      <c r="M539" s="157"/>
      <c r="N539" s="168"/>
      <c r="O539" s="160"/>
      <c r="Q539" s="157"/>
      <c r="S539" s="157"/>
      <c r="V539" s="157"/>
    </row>
    <row r="540" spans="2:22" s="170" customFormat="1">
      <c r="B540" s="180"/>
      <c r="C540" s="73"/>
      <c r="D540" s="181"/>
      <c r="E540" s="181"/>
      <c r="F540" s="181"/>
      <c r="G540" s="181"/>
      <c r="H540" s="157"/>
      <c r="I540" s="194"/>
      <c r="M540" s="159"/>
      <c r="N540" s="168"/>
      <c r="O540" s="160"/>
      <c r="Q540" s="160"/>
      <c r="S540" s="159"/>
    </row>
    <row r="541" spans="2:22" s="170" customFormat="1">
      <c r="B541" s="74"/>
      <c r="D541" s="181"/>
      <c r="E541" s="181"/>
      <c r="F541" s="181"/>
      <c r="G541" s="181"/>
      <c r="H541" s="157"/>
      <c r="N541" s="168"/>
      <c r="O541" s="168"/>
    </row>
    <row r="542" spans="2:22" s="170" customFormat="1">
      <c r="B542" s="100"/>
      <c r="D542" s="181"/>
      <c r="E542" s="181"/>
      <c r="F542" s="181"/>
      <c r="G542" s="181"/>
      <c r="H542" s="157"/>
      <c r="N542" s="168"/>
      <c r="O542" s="168"/>
    </row>
    <row r="543" spans="2:22" s="170" customFormat="1">
      <c r="B543" s="180"/>
      <c r="D543" s="181"/>
      <c r="E543" s="181"/>
      <c r="F543" s="181"/>
      <c r="G543" s="181"/>
      <c r="H543" s="157"/>
      <c r="I543" s="187"/>
      <c r="N543" s="168"/>
      <c r="O543" s="168"/>
    </row>
    <row r="544" spans="2:22" s="170" customFormat="1">
      <c r="B544" s="180"/>
      <c r="D544" s="181"/>
      <c r="E544" s="181"/>
      <c r="F544" s="181"/>
      <c r="G544" s="181"/>
      <c r="H544" s="157"/>
      <c r="N544" s="168"/>
      <c r="O544" s="168"/>
    </row>
    <row r="545" spans="2:22" s="170" customFormat="1">
      <c r="B545" s="73"/>
      <c r="D545" s="181"/>
      <c r="E545" s="181"/>
      <c r="F545" s="181"/>
      <c r="G545" s="181"/>
      <c r="H545" s="157"/>
      <c r="N545" s="168"/>
      <c r="O545" s="168"/>
    </row>
    <row r="546" spans="2:22" s="170" customFormat="1">
      <c r="B546" s="73"/>
      <c r="D546" s="181"/>
      <c r="E546" s="181"/>
      <c r="F546" s="181"/>
      <c r="G546" s="181"/>
      <c r="H546" s="157"/>
      <c r="N546" s="168"/>
      <c r="O546" s="168"/>
    </row>
    <row r="547" spans="2:22" s="170" customFormat="1">
      <c r="B547" s="180"/>
      <c r="D547" s="181"/>
      <c r="E547" s="181"/>
      <c r="F547" s="181"/>
      <c r="G547" s="181"/>
      <c r="H547" s="157"/>
      <c r="N547" s="168"/>
      <c r="O547" s="168"/>
    </row>
    <row r="548" spans="2:22" s="170" customFormat="1">
      <c r="B548" s="180"/>
      <c r="D548" s="181"/>
      <c r="E548" s="181"/>
      <c r="F548" s="181"/>
      <c r="G548" s="181"/>
      <c r="H548" s="157"/>
      <c r="M548" s="157"/>
      <c r="N548" s="168"/>
      <c r="O548" s="160"/>
      <c r="Q548" s="157"/>
      <c r="S548" s="157"/>
      <c r="V548" s="157"/>
    </row>
    <row r="549" spans="2:22" s="170" customFormat="1">
      <c r="B549" s="180"/>
      <c r="D549" s="181"/>
      <c r="E549" s="181"/>
      <c r="F549" s="181"/>
      <c r="G549" s="181"/>
      <c r="H549" s="157"/>
      <c r="M549" s="157"/>
      <c r="N549" s="168"/>
      <c r="O549" s="160"/>
      <c r="Q549" s="157"/>
      <c r="S549" s="157"/>
      <c r="V549" s="157"/>
    </row>
    <row r="550" spans="2:22" s="170" customFormat="1">
      <c r="B550" s="180"/>
      <c r="D550" s="181"/>
      <c r="E550" s="181"/>
      <c r="F550" s="181"/>
      <c r="G550" s="181"/>
      <c r="H550" s="157"/>
      <c r="I550" s="187"/>
      <c r="J550" s="187"/>
      <c r="M550" s="157"/>
      <c r="N550" s="168"/>
      <c r="O550" s="160"/>
      <c r="Q550" s="157"/>
      <c r="S550" s="157"/>
      <c r="V550" s="157"/>
    </row>
    <row r="551" spans="2:22" s="170" customFormat="1">
      <c r="B551" s="73"/>
      <c r="D551" s="181"/>
      <c r="E551" s="181"/>
      <c r="F551" s="181"/>
      <c r="G551" s="181"/>
      <c r="H551" s="157"/>
      <c r="M551" s="159"/>
      <c r="N551" s="168"/>
      <c r="O551" s="160"/>
      <c r="Q551" s="160"/>
      <c r="S551" s="159"/>
    </row>
    <row r="552" spans="2:22" s="170" customFormat="1">
      <c r="B552" s="180"/>
      <c r="D552" s="181"/>
      <c r="E552" s="181"/>
      <c r="F552" s="181"/>
      <c r="G552" s="181"/>
      <c r="H552" s="157"/>
      <c r="N552" s="168"/>
      <c r="O552" s="168"/>
      <c r="S552" s="159"/>
    </row>
    <row r="553" spans="2:22" s="170" customFormat="1">
      <c r="B553" s="73"/>
      <c r="D553" s="181"/>
      <c r="E553" s="181"/>
      <c r="F553" s="181"/>
      <c r="G553" s="181"/>
      <c r="H553" s="157"/>
      <c r="N553" s="168"/>
      <c r="O553" s="168"/>
      <c r="S553" s="159"/>
    </row>
    <row r="554" spans="2:22" s="170" customFormat="1">
      <c r="B554" s="180"/>
      <c r="D554" s="181"/>
      <c r="E554" s="181"/>
      <c r="F554" s="181"/>
      <c r="G554" s="181"/>
      <c r="H554" s="157"/>
      <c r="N554" s="168"/>
      <c r="O554" s="168"/>
      <c r="S554" s="159"/>
    </row>
    <row r="555" spans="2:22" s="170" customFormat="1">
      <c r="B555" s="73"/>
      <c r="D555" s="181"/>
      <c r="E555" s="181"/>
      <c r="F555" s="181"/>
      <c r="G555" s="181"/>
      <c r="H555" s="157"/>
      <c r="N555" s="168"/>
      <c r="O555" s="168"/>
      <c r="S555" s="159"/>
    </row>
    <row r="556" spans="2:22" s="170" customFormat="1">
      <c r="B556" s="73"/>
      <c r="D556" s="181"/>
      <c r="E556" s="181"/>
      <c r="F556" s="181"/>
      <c r="G556" s="181"/>
      <c r="H556" s="157"/>
      <c r="N556" s="168"/>
      <c r="O556" s="168"/>
      <c r="S556" s="159"/>
    </row>
    <row r="557" spans="2:22" s="170" customFormat="1">
      <c r="B557" s="180"/>
      <c r="D557" s="181"/>
      <c r="E557" s="181"/>
      <c r="F557" s="181"/>
      <c r="G557" s="181"/>
      <c r="H557" s="157"/>
      <c r="N557" s="168"/>
      <c r="O557" s="168"/>
      <c r="Q557" s="160"/>
      <c r="S557" s="159"/>
    </row>
    <row r="558" spans="2:22" s="170" customFormat="1">
      <c r="B558" s="73"/>
      <c r="D558" s="181"/>
      <c r="E558" s="181"/>
      <c r="F558" s="181"/>
      <c r="G558" s="181"/>
      <c r="H558" s="157"/>
      <c r="N558" s="168"/>
      <c r="O558" s="168"/>
      <c r="Q558" s="160"/>
      <c r="S558" s="159"/>
    </row>
    <row r="559" spans="2:22" s="170" customFormat="1">
      <c r="B559" s="180"/>
      <c r="D559" s="181"/>
      <c r="E559" s="181"/>
      <c r="F559" s="181"/>
      <c r="G559" s="181"/>
      <c r="H559" s="157"/>
      <c r="N559" s="168"/>
      <c r="O559" s="168"/>
      <c r="Q559" s="160"/>
      <c r="S559" s="159"/>
    </row>
    <row r="560" spans="2:22" s="170" customFormat="1">
      <c r="B560" s="180"/>
      <c r="D560" s="181"/>
      <c r="E560" s="181"/>
      <c r="F560" s="181"/>
      <c r="G560" s="181"/>
      <c r="H560" s="157"/>
      <c r="N560" s="168"/>
      <c r="O560" s="168"/>
      <c r="Q560" s="160"/>
      <c r="S560" s="159"/>
    </row>
    <row r="561" spans="2:22" s="170" customFormat="1">
      <c r="B561" s="73"/>
      <c r="D561" s="181"/>
      <c r="E561" s="181"/>
      <c r="F561" s="181"/>
      <c r="G561" s="181"/>
      <c r="H561" s="157"/>
      <c r="M561" s="157"/>
      <c r="N561" s="168"/>
      <c r="O561" s="160"/>
      <c r="Q561" s="157"/>
      <c r="S561" s="157"/>
      <c r="V561" s="157"/>
    </row>
    <row r="562" spans="2:22" s="170" customFormat="1">
      <c r="B562" s="180"/>
      <c r="D562" s="181"/>
      <c r="E562" s="181"/>
      <c r="F562" s="181"/>
      <c r="G562" s="181"/>
      <c r="H562" s="157"/>
      <c r="M562" s="157"/>
      <c r="N562" s="168"/>
      <c r="O562" s="160"/>
      <c r="Q562" s="157"/>
      <c r="S562" s="157"/>
      <c r="V562" s="157"/>
    </row>
    <row r="563" spans="2:22" s="170" customFormat="1">
      <c r="B563" s="73"/>
      <c r="D563" s="181"/>
      <c r="E563" s="181"/>
      <c r="F563" s="181"/>
      <c r="G563" s="181"/>
      <c r="H563" s="157"/>
      <c r="M563" s="159"/>
      <c r="N563" s="168"/>
      <c r="O563" s="160"/>
      <c r="Q563" s="160"/>
      <c r="S563" s="159"/>
    </row>
    <row r="564" spans="2:22" s="170" customFormat="1">
      <c r="B564" s="73"/>
      <c r="D564" s="181"/>
      <c r="E564" s="181"/>
      <c r="F564" s="181"/>
      <c r="G564" s="181"/>
      <c r="H564" s="157"/>
      <c r="N564" s="168"/>
      <c r="O564" s="160"/>
      <c r="Q564" s="160"/>
      <c r="S564" s="160"/>
    </row>
    <row r="565" spans="2:22" s="170" customFormat="1">
      <c r="B565" s="180"/>
      <c r="D565" s="181"/>
      <c r="E565" s="181"/>
      <c r="F565" s="181"/>
      <c r="G565" s="181"/>
      <c r="H565" s="157"/>
      <c r="N565" s="168"/>
      <c r="O565" s="160"/>
      <c r="Q565" s="160"/>
      <c r="S565" s="159"/>
    </row>
    <row r="566" spans="2:22" s="170" customFormat="1">
      <c r="B566" s="180"/>
      <c r="D566" s="181"/>
      <c r="E566" s="181"/>
      <c r="F566" s="181"/>
      <c r="G566" s="181"/>
      <c r="H566" s="157"/>
      <c r="N566" s="168"/>
      <c r="O566" s="160"/>
      <c r="Q566" s="160"/>
      <c r="S566" s="159"/>
    </row>
    <row r="567" spans="2:22" s="170" customFormat="1">
      <c r="B567" s="180"/>
      <c r="D567" s="181"/>
      <c r="E567" s="181"/>
      <c r="F567" s="181"/>
      <c r="G567" s="181"/>
      <c r="H567" s="157"/>
      <c r="N567" s="168"/>
      <c r="O567" s="160"/>
      <c r="Q567" s="160"/>
      <c r="S567" s="159"/>
    </row>
    <row r="568" spans="2:22" s="170" customFormat="1">
      <c r="B568" s="72"/>
      <c r="C568" s="178"/>
      <c r="D568" s="197"/>
      <c r="E568" s="197"/>
      <c r="F568" s="197"/>
      <c r="G568" s="197"/>
      <c r="H568" s="196"/>
      <c r="I568" s="193"/>
      <c r="M568" s="196"/>
      <c r="N568" s="168"/>
      <c r="O568" s="196"/>
      <c r="Q568" s="196"/>
      <c r="S568" s="196"/>
      <c r="V568" s="196"/>
    </row>
    <row r="569" spans="2:22" s="170" customFormat="1">
      <c r="B569" s="73"/>
      <c r="D569" s="181"/>
      <c r="E569" s="181"/>
      <c r="F569" s="181"/>
      <c r="G569" s="181"/>
      <c r="H569" s="157"/>
      <c r="M569" s="157"/>
      <c r="N569" s="168"/>
      <c r="O569" s="160"/>
      <c r="Q569" s="157"/>
      <c r="S569" s="157"/>
      <c r="V569" s="157"/>
    </row>
    <row r="570" spans="2:22" s="170" customFormat="1">
      <c r="B570" s="180"/>
      <c r="D570" s="181"/>
      <c r="E570" s="181"/>
      <c r="F570" s="181"/>
      <c r="G570" s="181"/>
      <c r="H570" s="157"/>
      <c r="M570" s="157"/>
      <c r="N570" s="168"/>
      <c r="O570" s="160"/>
      <c r="Q570" s="157"/>
      <c r="S570" s="157"/>
      <c r="V570" s="157"/>
    </row>
    <row r="571" spans="2:22" s="170" customFormat="1">
      <c r="B571" s="180"/>
      <c r="D571" s="181"/>
      <c r="E571" s="181"/>
      <c r="F571" s="181"/>
      <c r="G571" s="181"/>
      <c r="H571" s="157"/>
      <c r="M571" s="159"/>
      <c r="N571" s="168"/>
      <c r="O571" s="160"/>
      <c r="Q571" s="160"/>
      <c r="S571" s="159"/>
    </row>
    <row r="572" spans="2:22" s="170" customFormat="1">
      <c r="B572" s="73"/>
      <c r="D572" s="181"/>
      <c r="E572" s="181"/>
      <c r="F572" s="181"/>
      <c r="G572" s="181"/>
      <c r="H572" s="157"/>
      <c r="N572" s="168"/>
      <c r="O572" s="160"/>
      <c r="Q572" s="160"/>
      <c r="S572" s="160"/>
    </row>
    <row r="573" spans="2:22" s="170" customFormat="1">
      <c r="B573" s="180"/>
      <c r="D573" s="181"/>
      <c r="E573" s="181"/>
      <c r="F573" s="181"/>
      <c r="G573" s="181"/>
      <c r="H573" s="157"/>
      <c r="N573" s="168"/>
      <c r="O573" s="160"/>
      <c r="Q573" s="160"/>
      <c r="S573" s="160"/>
    </row>
    <row r="574" spans="2:22" s="170" customFormat="1">
      <c r="B574" s="180"/>
      <c r="D574" s="181"/>
      <c r="E574" s="181"/>
      <c r="F574" s="181"/>
      <c r="G574" s="181"/>
      <c r="H574" s="157"/>
      <c r="N574" s="168"/>
      <c r="O574" s="160"/>
      <c r="Q574" s="160"/>
      <c r="S574" s="160"/>
    </row>
    <row r="575" spans="2:22" s="170" customFormat="1">
      <c r="B575" s="73"/>
      <c r="D575" s="181"/>
      <c r="E575" s="181"/>
      <c r="F575" s="181"/>
      <c r="G575" s="181"/>
      <c r="H575" s="157"/>
      <c r="N575" s="168"/>
      <c r="O575" s="168"/>
    </row>
    <row r="576" spans="2:22" s="170" customFormat="1">
      <c r="B576" s="73"/>
      <c r="D576" s="181"/>
      <c r="E576" s="181"/>
      <c r="F576" s="181"/>
      <c r="G576" s="181"/>
      <c r="H576" s="157"/>
      <c r="N576" s="168"/>
      <c r="O576" s="168"/>
    </row>
    <row r="577" spans="2:22" s="170" customFormat="1">
      <c r="B577" s="73"/>
      <c r="D577" s="181"/>
      <c r="E577" s="181"/>
      <c r="F577" s="181"/>
      <c r="G577" s="181"/>
      <c r="H577" s="157"/>
      <c r="N577" s="168"/>
      <c r="O577" s="160"/>
      <c r="Q577" s="160"/>
      <c r="S577" s="159"/>
    </row>
    <row r="578" spans="2:22" s="170" customFormat="1">
      <c r="B578" s="72"/>
      <c r="C578" s="178"/>
      <c r="D578" s="197"/>
      <c r="E578" s="197"/>
      <c r="F578" s="197"/>
      <c r="G578" s="197"/>
      <c r="H578" s="196"/>
      <c r="M578" s="196"/>
      <c r="N578" s="168"/>
      <c r="O578" s="196"/>
      <c r="Q578" s="196"/>
      <c r="S578" s="196"/>
      <c r="V578" s="196"/>
    </row>
    <row r="579" spans="2:22" s="170" customFormat="1">
      <c r="B579" s="73"/>
      <c r="D579" s="181"/>
      <c r="E579" s="181"/>
      <c r="F579" s="181"/>
      <c r="G579" s="181"/>
      <c r="H579" s="157"/>
      <c r="M579" s="157"/>
      <c r="N579" s="168"/>
      <c r="O579" s="160"/>
      <c r="Q579" s="157"/>
      <c r="S579" s="157"/>
      <c r="V579" s="157"/>
    </row>
    <row r="580" spans="2:22" s="170" customFormat="1">
      <c r="B580" s="73"/>
      <c r="D580" s="181"/>
      <c r="E580" s="181"/>
      <c r="F580" s="181"/>
      <c r="G580" s="181"/>
      <c r="H580" s="157"/>
      <c r="M580" s="157"/>
      <c r="N580" s="168"/>
      <c r="O580" s="160"/>
      <c r="Q580" s="157"/>
      <c r="S580" s="157"/>
      <c r="V580" s="157"/>
    </row>
    <row r="581" spans="2:22" s="170" customFormat="1">
      <c r="B581" s="180"/>
      <c r="D581" s="181"/>
      <c r="E581" s="181"/>
      <c r="F581" s="181"/>
      <c r="G581" s="181"/>
      <c r="H581" s="157"/>
      <c r="M581" s="157"/>
      <c r="N581" s="168"/>
      <c r="O581" s="160"/>
      <c r="Q581" s="157"/>
      <c r="S581" s="157"/>
      <c r="V581" s="157"/>
    </row>
    <row r="582" spans="2:22" s="170" customFormat="1">
      <c r="B582" s="73"/>
      <c r="D582" s="181"/>
      <c r="E582" s="181"/>
      <c r="F582" s="181"/>
      <c r="G582" s="181"/>
      <c r="H582" s="157"/>
      <c r="M582" s="159"/>
      <c r="N582" s="168"/>
      <c r="O582" s="160"/>
      <c r="Q582" s="160"/>
      <c r="S582" s="159"/>
    </row>
    <row r="583" spans="2:22" s="170" customFormat="1">
      <c r="B583" s="209"/>
      <c r="C583" s="194"/>
      <c r="D583" s="206"/>
      <c r="E583" s="206"/>
      <c r="F583" s="206"/>
      <c r="G583" s="206"/>
      <c r="H583" s="207"/>
      <c r="I583" s="194"/>
      <c r="J583" s="194"/>
      <c r="N583" s="168"/>
      <c r="O583" s="168"/>
    </row>
    <row r="584" spans="2:22" s="170" customFormat="1">
      <c r="B584" s="209"/>
      <c r="C584" s="194"/>
      <c r="D584" s="206"/>
      <c r="E584" s="206"/>
      <c r="F584" s="206"/>
      <c r="G584" s="206"/>
      <c r="H584" s="207"/>
      <c r="I584" s="194"/>
      <c r="J584" s="194"/>
      <c r="N584" s="168"/>
      <c r="O584" s="168"/>
    </row>
    <row r="585" spans="2:22" s="170" customFormat="1">
      <c r="B585" s="210"/>
      <c r="C585" s="194"/>
      <c r="D585" s="206"/>
      <c r="E585" s="206"/>
      <c r="F585" s="206"/>
      <c r="G585" s="206"/>
      <c r="H585" s="207"/>
      <c r="I585" s="194"/>
      <c r="J585" s="194"/>
      <c r="N585" s="168"/>
      <c r="O585" s="168"/>
    </row>
    <row r="586" spans="2:22" s="170" customFormat="1">
      <c r="B586" s="72"/>
      <c r="C586" s="178"/>
      <c r="D586" s="197"/>
      <c r="E586" s="197"/>
      <c r="F586" s="197"/>
      <c r="G586" s="197"/>
      <c r="H586" s="196"/>
      <c r="I586" s="193"/>
      <c r="M586" s="196"/>
      <c r="N586" s="168"/>
      <c r="O586" s="196"/>
      <c r="Q586" s="196"/>
      <c r="S586" s="196"/>
      <c r="V586" s="196"/>
    </row>
    <row r="587" spans="2:22" s="170" customFormat="1">
      <c r="B587" s="73"/>
      <c r="D587" s="181"/>
      <c r="E587" s="181"/>
      <c r="F587" s="181"/>
      <c r="G587" s="181"/>
      <c r="H587" s="157"/>
      <c r="M587" s="157"/>
      <c r="N587" s="168"/>
      <c r="O587" s="160"/>
      <c r="Q587" s="157"/>
      <c r="S587" s="157"/>
      <c r="V587" s="157"/>
    </row>
    <row r="588" spans="2:22" s="170" customFormat="1">
      <c r="B588" s="180"/>
      <c r="D588" s="181"/>
      <c r="E588" s="181"/>
      <c r="F588" s="181"/>
      <c r="G588" s="181"/>
      <c r="H588" s="157"/>
      <c r="M588" s="157"/>
      <c r="N588" s="168"/>
      <c r="O588" s="160"/>
      <c r="Q588" s="157"/>
      <c r="S588" s="157"/>
      <c r="V588" s="157"/>
    </row>
    <row r="589" spans="2:22" s="170" customFormat="1">
      <c r="B589" s="180"/>
      <c r="D589" s="181"/>
      <c r="E589" s="181"/>
      <c r="F589" s="181"/>
      <c r="G589" s="181"/>
      <c r="H589" s="157"/>
      <c r="M589" s="157"/>
      <c r="N589" s="168"/>
      <c r="O589" s="160"/>
      <c r="Q589" s="157"/>
      <c r="S589" s="157"/>
      <c r="V589" s="157"/>
    </row>
    <row r="590" spans="2:22" s="170" customFormat="1">
      <c r="B590" s="73"/>
      <c r="D590" s="181"/>
      <c r="E590" s="181"/>
      <c r="F590" s="181"/>
      <c r="G590" s="181"/>
      <c r="H590" s="157"/>
      <c r="M590" s="159"/>
      <c r="N590" s="168"/>
      <c r="O590" s="160"/>
      <c r="Q590" s="160"/>
      <c r="S590" s="159"/>
    </row>
    <row r="591" spans="2:22" s="170" customFormat="1">
      <c r="B591" s="180"/>
      <c r="D591" s="181"/>
      <c r="E591" s="181"/>
      <c r="F591" s="181"/>
      <c r="G591" s="181"/>
      <c r="H591" s="157"/>
      <c r="M591" s="157"/>
      <c r="N591" s="168"/>
      <c r="O591" s="160"/>
      <c r="Q591" s="157"/>
      <c r="S591" s="157"/>
      <c r="V591" s="157"/>
    </row>
    <row r="592" spans="2:22" s="170" customFormat="1">
      <c r="B592" s="73"/>
      <c r="D592" s="181"/>
      <c r="E592" s="181"/>
      <c r="F592" s="181"/>
      <c r="G592" s="181"/>
      <c r="H592" s="157"/>
      <c r="M592" s="159"/>
      <c r="N592" s="168"/>
      <c r="O592" s="160"/>
      <c r="P592" s="186"/>
      <c r="Q592" s="160"/>
      <c r="S592" s="159"/>
    </row>
    <row r="593" spans="2:22" s="170" customFormat="1">
      <c r="B593" s="180"/>
      <c r="D593" s="181"/>
      <c r="E593" s="181"/>
      <c r="F593" s="181"/>
      <c r="G593" s="181"/>
      <c r="H593" s="157"/>
      <c r="M593" s="157"/>
      <c r="N593" s="168"/>
      <c r="O593" s="160"/>
      <c r="Q593" s="157"/>
      <c r="S593" s="157"/>
      <c r="V593" s="157"/>
    </row>
    <row r="594" spans="2:22" s="170" customFormat="1">
      <c r="B594" s="73"/>
      <c r="D594" s="181"/>
      <c r="E594" s="181"/>
      <c r="F594" s="181"/>
      <c r="G594" s="181"/>
      <c r="H594" s="157"/>
      <c r="M594" s="159"/>
      <c r="N594" s="168"/>
      <c r="O594" s="160"/>
      <c r="Q594" s="160"/>
      <c r="S594" s="159"/>
    </row>
    <row r="595" spans="2:22" s="170" customFormat="1">
      <c r="B595" s="180"/>
      <c r="D595" s="181"/>
      <c r="E595" s="181"/>
      <c r="F595" s="181"/>
      <c r="G595" s="181"/>
      <c r="H595" s="157"/>
      <c r="N595" s="168"/>
      <c r="O595" s="160"/>
      <c r="Q595" s="160"/>
      <c r="S595" s="160"/>
    </row>
    <row r="596" spans="2:22" s="170" customFormat="1">
      <c r="B596" s="180"/>
      <c r="D596" s="181"/>
      <c r="E596" s="181"/>
      <c r="F596" s="181"/>
      <c r="G596" s="181"/>
      <c r="H596" s="157"/>
      <c r="N596" s="168"/>
      <c r="O596" s="160"/>
      <c r="Q596" s="160"/>
      <c r="S596" s="160"/>
    </row>
    <row r="597" spans="2:22" s="170" customFormat="1">
      <c r="B597" s="73"/>
      <c r="D597" s="181"/>
      <c r="E597" s="181"/>
      <c r="F597" s="181"/>
      <c r="G597" s="181"/>
      <c r="H597" s="157"/>
      <c r="N597" s="168"/>
      <c r="O597" s="160"/>
      <c r="Q597" s="160"/>
      <c r="S597" s="159"/>
    </row>
    <row r="598" spans="2:22" s="170" customFormat="1">
      <c r="B598" s="180"/>
      <c r="D598" s="181"/>
      <c r="E598" s="181"/>
      <c r="F598" s="181"/>
      <c r="G598" s="181"/>
      <c r="H598" s="157"/>
      <c r="N598" s="168"/>
      <c r="O598" s="168"/>
    </row>
    <row r="599" spans="2:22" s="170" customFormat="1">
      <c r="B599" s="180"/>
      <c r="D599" s="181"/>
      <c r="E599" s="181"/>
      <c r="F599" s="181"/>
      <c r="G599" s="181"/>
      <c r="H599" s="157"/>
      <c r="N599" s="168"/>
      <c r="O599" s="168"/>
    </row>
    <row r="600" spans="2:22" s="170" customFormat="1">
      <c r="B600" s="180"/>
      <c r="D600" s="181"/>
      <c r="E600" s="181"/>
      <c r="F600" s="181"/>
      <c r="G600" s="181"/>
      <c r="H600" s="157"/>
      <c r="N600" s="168"/>
      <c r="O600" s="168"/>
      <c r="S600" s="159"/>
    </row>
    <row r="601" spans="2:22" s="170" customFormat="1">
      <c r="B601" s="180"/>
      <c r="D601" s="181"/>
      <c r="E601" s="181"/>
      <c r="F601" s="181"/>
      <c r="G601" s="181"/>
      <c r="H601" s="157"/>
      <c r="N601" s="168"/>
      <c r="O601" s="168"/>
      <c r="S601" s="159"/>
    </row>
    <row r="602" spans="2:22" s="170" customFormat="1">
      <c r="B602" s="180"/>
      <c r="D602" s="181"/>
      <c r="E602" s="181"/>
      <c r="F602" s="181"/>
      <c r="G602" s="181"/>
      <c r="H602" s="157"/>
      <c r="M602" s="157"/>
      <c r="N602" s="168"/>
      <c r="O602" s="160"/>
      <c r="Q602" s="157"/>
      <c r="S602" s="157"/>
      <c r="V602" s="157"/>
    </row>
    <row r="603" spans="2:22" s="170" customFormat="1">
      <c r="B603" s="180"/>
      <c r="D603" s="181"/>
      <c r="E603" s="181"/>
      <c r="F603" s="181"/>
      <c r="G603" s="181"/>
      <c r="H603" s="157"/>
      <c r="M603" s="157"/>
      <c r="N603" s="168"/>
      <c r="O603" s="160"/>
      <c r="Q603" s="157"/>
      <c r="S603" s="157"/>
      <c r="V603" s="157"/>
    </row>
    <row r="604" spans="2:22" s="170" customFormat="1">
      <c r="B604" s="180"/>
      <c r="D604" s="181"/>
      <c r="E604" s="181"/>
      <c r="F604" s="181"/>
      <c r="G604" s="181"/>
      <c r="H604" s="157"/>
      <c r="M604" s="157"/>
      <c r="N604" s="168"/>
      <c r="O604" s="160"/>
      <c r="Q604" s="157"/>
      <c r="S604" s="157"/>
      <c r="V604" s="157"/>
    </row>
    <row r="605" spans="2:22" s="170" customFormat="1">
      <c r="B605" s="180"/>
      <c r="D605" s="181"/>
      <c r="E605" s="181"/>
      <c r="F605" s="181"/>
      <c r="G605" s="181"/>
      <c r="H605" s="157"/>
      <c r="M605" s="159"/>
      <c r="N605" s="168"/>
      <c r="O605" s="160"/>
      <c r="Q605" s="160"/>
      <c r="S605" s="159"/>
    </row>
    <row r="606" spans="2:22" s="170" customFormat="1">
      <c r="B606" s="73"/>
      <c r="D606" s="181"/>
      <c r="E606" s="181"/>
      <c r="F606" s="181"/>
      <c r="G606" s="181"/>
      <c r="H606" s="157"/>
      <c r="M606" s="157"/>
      <c r="N606" s="168"/>
      <c r="O606" s="160"/>
      <c r="Q606" s="157"/>
      <c r="S606" s="157"/>
      <c r="V606" s="157"/>
    </row>
    <row r="607" spans="2:22" s="170" customFormat="1">
      <c r="B607" s="180"/>
      <c r="D607" s="181"/>
      <c r="E607" s="181"/>
      <c r="F607" s="181"/>
      <c r="G607" s="181"/>
      <c r="H607" s="157"/>
      <c r="M607" s="157"/>
      <c r="N607" s="168"/>
      <c r="O607" s="160"/>
      <c r="Q607" s="157"/>
      <c r="S607" s="157"/>
      <c r="V607" s="157"/>
    </row>
    <row r="608" spans="2:22" s="170" customFormat="1">
      <c r="B608" s="73"/>
      <c r="D608" s="181"/>
      <c r="E608" s="181"/>
      <c r="F608" s="181"/>
      <c r="G608" s="181"/>
      <c r="H608" s="157"/>
      <c r="M608" s="157"/>
      <c r="N608" s="168"/>
      <c r="O608" s="160"/>
      <c r="Q608" s="157"/>
      <c r="S608" s="157"/>
      <c r="V608" s="157"/>
    </row>
    <row r="609" spans="2:22" s="170" customFormat="1">
      <c r="B609" s="180"/>
      <c r="D609" s="181"/>
      <c r="E609" s="181"/>
      <c r="F609" s="181"/>
      <c r="G609" s="181"/>
      <c r="H609" s="157"/>
      <c r="M609" s="159"/>
      <c r="N609" s="168"/>
      <c r="O609" s="160"/>
      <c r="Q609" s="160"/>
      <c r="S609" s="159"/>
    </row>
    <row r="610" spans="2:22" s="170" customFormat="1">
      <c r="B610" s="73"/>
      <c r="D610" s="181"/>
      <c r="E610" s="181"/>
      <c r="F610" s="181"/>
      <c r="G610" s="181"/>
      <c r="H610" s="157"/>
      <c r="M610" s="157"/>
      <c r="N610" s="168"/>
      <c r="O610" s="160"/>
      <c r="Q610" s="157"/>
      <c r="S610" s="157"/>
      <c r="V610" s="157"/>
    </row>
    <row r="611" spans="2:22" s="170" customFormat="1">
      <c r="B611" s="180"/>
      <c r="D611" s="181"/>
      <c r="E611" s="181"/>
      <c r="F611" s="181"/>
      <c r="G611" s="181"/>
      <c r="H611" s="157"/>
      <c r="M611" s="157"/>
      <c r="N611" s="168"/>
      <c r="O611" s="160"/>
      <c r="Q611" s="157"/>
      <c r="S611" s="157"/>
      <c r="V611" s="157"/>
    </row>
    <row r="612" spans="2:22" s="170" customFormat="1">
      <c r="B612" s="180"/>
      <c r="D612" s="181"/>
      <c r="E612" s="181"/>
      <c r="F612" s="181"/>
      <c r="G612" s="181"/>
      <c r="H612" s="157"/>
      <c r="M612" s="157"/>
      <c r="N612" s="168"/>
      <c r="O612" s="160"/>
      <c r="Q612" s="157"/>
      <c r="S612" s="157"/>
      <c r="V612" s="157"/>
    </row>
    <row r="613" spans="2:22" s="170" customFormat="1">
      <c r="B613" s="180"/>
      <c r="D613" s="181"/>
      <c r="E613" s="181"/>
      <c r="F613" s="181"/>
      <c r="G613" s="181"/>
      <c r="H613" s="157"/>
      <c r="M613" s="159"/>
      <c r="N613" s="168"/>
      <c r="O613" s="160"/>
      <c r="P613" s="186"/>
      <c r="Q613" s="160"/>
      <c r="S613" s="159"/>
    </row>
    <row r="614" spans="2:22" s="170" customFormat="1">
      <c r="B614" s="180"/>
      <c r="D614" s="181"/>
      <c r="E614" s="181"/>
      <c r="F614" s="181"/>
      <c r="G614" s="181"/>
      <c r="H614" s="157"/>
      <c r="N614" s="168"/>
      <c r="O614" s="168"/>
    </row>
    <row r="615" spans="2:22" s="170" customFormat="1">
      <c r="B615" s="73"/>
      <c r="D615" s="181"/>
      <c r="E615" s="181"/>
      <c r="F615" s="181"/>
      <c r="G615" s="181"/>
      <c r="H615" s="157"/>
      <c r="N615" s="168"/>
      <c r="O615" s="168"/>
    </row>
    <row r="616" spans="2:22" s="170" customFormat="1">
      <c r="B616" s="73"/>
      <c r="D616" s="181"/>
      <c r="E616" s="181"/>
      <c r="F616" s="181"/>
      <c r="G616" s="181"/>
      <c r="H616" s="157"/>
      <c r="N616" s="168"/>
      <c r="O616" s="168"/>
    </row>
    <row r="617" spans="2:22" s="170" customFormat="1">
      <c r="B617" s="73"/>
      <c r="D617" s="181"/>
      <c r="E617" s="181"/>
      <c r="F617" s="181"/>
      <c r="G617" s="181"/>
      <c r="H617" s="157"/>
      <c r="N617" s="168"/>
      <c r="O617" s="168"/>
    </row>
    <row r="618" spans="2:22" s="170" customFormat="1">
      <c r="B618" s="72"/>
      <c r="C618" s="178"/>
      <c r="D618" s="178"/>
      <c r="E618" s="178"/>
      <c r="F618" s="178"/>
      <c r="G618" s="178"/>
      <c r="H618" s="196"/>
      <c r="I618" s="193"/>
      <c r="M618" s="196"/>
      <c r="N618" s="168"/>
      <c r="O618" s="196"/>
      <c r="Q618" s="196"/>
      <c r="S618" s="196"/>
      <c r="V618" s="196"/>
    </row>
    <row r="619" spans="2:22" s="170" customFormat="1">
      <c r="B619" s="73"/>
      <c r="D619" s="181"/>
      <c r="E619" s="181"/>
      <c r="F619" s="181"/>
      <c r="G619" s="181"/>
      <c r="H619" s="157"/>
      <c r="M619" s="157"/>
      <c r="N619" s="168"/>
      <c r="O619" s="160"/>
      <c r="Q619" s="157"/>
      <c r="S619" s="157"/>
      <c r="V619" s="157"/>
    </row>
    <row r="620" spans="2:22" s="170" customFormat="1">
      <c r="B620" s="180"/>
      <c r="D620" s="181"/>
      <c r="E620" s="181"/>
      <c r="F620" s="181"/>
      <c r="G620" s="181"/>
      <c r="H620" s="157"/>
      <c r="M620" s="157"/>
      <c r="N620" s="168"/>
      <c r="O620" s="160"/>
      <c r="Q620" s="157"/>
      <c r="S620" s="157"/>
      <c r="V620" s="157"/>
    </row>
    <row r="621" spans="2:22" s="170" customFormat="1">
      <c r="B621" s="180"/>
      <c r="D621" s="181"/>
      <c r="E621" s="181"/>
      <c r="F621" s="181"/>
      <c r="G621" s="181"/>
      <c r="H621" s="157"/>
      <c r="M621" s="157"/>
      <c r="N621" s="168"/>
      <c r="O621" s="160"/>
      <c r="Q621" s="157"/>
      <c r="S621" s="157"/>
      <c r="V621" s="157"/>
    </row>
    <row r="622" spans="2:22" s="170" customFormat="1">
      <c r="B622" s="73"/>
      <c r="D622" s="181"/>
      <c r="E622" s="181"/>
      <c r="F622" s="181"/>
      <c r="G622" s="181"/>
      <c r="H622" s="157"/>
      <c r="M622" s="159"/>
      <c r="N622" s="168"/>
      <c r="O622" s="160"/>
      <c r="Q622" s="160"/>
      <c r="S622" s="159"/>
    </row>
    <row r="623" spans="2:22" s="170" customFormat="1">
      <c r="B623" s="180"/>
      <c r="D623" s="181"/>
      <c r="E623" s="181"/>
      <c r="F623" s="181"/>
      <c r="G623" s="181"/>
      <c r="H623" s="157"/>
      <c r="M623" s="157"/>
      <c r="N623" s="168"/>
      <c r="O623" s="160"/>
      <c r="Q623" s="157"/>
      <c r="S623" s="157"/>
      <c r="V623" s="157"/>
    </row>
    <row r="624" spans="2:22" s="170" customFormat="1">
      <c r="B624" s="73"/>
      <c r="D624" s="181"/>
      <c r="E624" s="181"/>
      <c r="F624" s="181"/>
      <c r="G624" s="181"/>
      <c r="H624" s="157"/>
      <c r="M624" s="159"/>
      <c r="N624" s="168"/>
      <c r="O624" s="160"/>
      <c r="P624" s="186"/>
      <c r="Q624" s="160"/>
      <c r="S624" s="159"/>
    </row>
    <row r="625" spans="2:22" s="170" customFormat="1">
      <c r="B625" s="180"/>
      <c r="D625" s="181"/>
      <c r="E625" s="181"/>
      <c r="F625" s="181"/>
      <c r="G625" s="181"/>
      <c r="H625" s="157"/>
      <c r="M625" s="157"/>
      <c r="N625" s="168"/>
      <c r="O625" s="160"/>
      <c r="Q625" s="157"/>
      <c r="S625" s="157"/>
      <c r="V625" s="157"/>
    </row>
    <row r="626" spans="2:22" s="170" customFormat="1">
      <c r="B626" s="73"/>
      <c r="D626" s="181"/>
      <c r="E626" s="181"/>
      <c r="F626" s="181"/>
      <c r="G626" s="181"/>
      <c r="H626" s="157"/>
      <c r="M626" s="159"/>
      <c r="N626" s="168"/>
      <c r="O626" s="160"/>
      <c r="Q626" s="160"/>
      <c r="S626" s="159"/>
    </row>
    <row r="627" spans="2:22" s="170" customFormat="1">
      <c r="B627" s="180"/>
      <c r="D627" s="181"/>
      <c r="E627" s="181"/>
      <c r="F627" s="181"/>
      <c r="G627" s="181"/>
      <c r="H627" s="157"/>
      <c r="N627" s="168"/>
      <c r="O627" s="160"/>
      <c r="Q627" s="160"/>
      <c r="S627" s="160"/>
    </row>
    <row r="628" spans="2:22" s="170" customFormat="1">
      <c r="B628" s="180"/>
      <c r="D628" s="181"/>
      <c r="E628" s="181"/>
      <c r="F628" s="181"/>
      <c r="G628" s="181"/>
      <c r="H628" s="157"/>
      <c r="N628" s="168"/>
      <c r="O628" s="160"/>
      <c r="Q628" s="160"/>
      <c r="S628" s="160"/>
    </row>
    <row r="629" spans="2:22" s="170" customFormat="1">
      <c r="B629" s="73"/>
      <c r="D629" s="181"/>
      <c r="E629" s="181"/>
      <c r="F629" s="181"/>
      <c r="G629" s="181"/>
      <c r="H629" s="157"/>
      <c r="N629" s="168"/>
      <c r="O629" s="160"/>
      <c r="Q629" s="160"/>
      <c r="S629" s="159"/>
    </row>
    <row r="630" spans="2:22" s="170" customFormat="1">
      <c r="B630" s="180"/>
      <c r="D630" s="181"/>
      <c r="E630" s="181"/>
      <c r="F630" s="181"/>
      <c r="G630" s="181"/>
      <c r="H630" s="157"/>
      <c r="N630" s="168"/>
      <c r="O630" s="168"/>
    </row>
    <row r="631" spans="2:22" s="170" customFormat="1">
      <c r="B631" s="73"/>
      <c r="D631" s="181"/>
      <c r="E631" s="181"/>
      <c r="F631" s="181"/>
      <c r="G631" s="181"/>
      <c r="H631" s="157"/>
      <c r="N631" s="168"/>
      <c r="O631" s="168"/>
    </row>
    <row r="632" spans="2:22" s="170" customFormat="1">
      <c r="B632" s="73"/>
      <c r="D632" s="181"/>
      <c r="E632" s="181"/>
      <c r="F632" s="181"/>
      <c r="G632" s="181"/>
      <c r="H632" s="157"/>
      <c r="N632" s="168"/>
      <c r="O632" s="168"/>
    </row>
    <row r="633" spans="2:22" s="170" customFormat="1">
      <c r="B633" s="180"/>
      <c r="D633" s="181"/>
      <c r="E633" s="181"/>
      <c r="F633" s="181"/>
      <c r="G633" s="181"/>
      <c r="H633" s="157"/>
      <c r="N633" s="168"/>
      <c r="O633" s="168"/>
    </row>
    <row r="634" spans="2:22" s="170" customFormat="1">
      <c r="B634" s="73"/>
      <c r="D634" s="181"/>
      <c r="E634" s="181"/>
      <c r="F634" s="181"/>
      <c r="G634" s="181"/>
      <c r="H634" s="157"/>
      <c r="N634" s="168"/>
      <c r="O634" s="168"/>
    </row>
    <row r="635" spans="2:22" s="170" customFormat="1">
      <c r="B635" s="180"/>
      <c r="D635" s="181"/>
      <c r="E635" s="181"/>
      <c r="F635" s="181"/>
      <c r="G635" s="181"/>
      <c r="H635" s="157"/>
      <c r="N635" s="168"/>
      <c r="O635" s="168"/>
    </row>
    <row r="636" spans="2:22" s="170" customFormat="1">
      <c r="B636" s="180"/>
      <c r="D636" s="181"/>
      <c r="E636" s="181"/>
      <c r="F636" s="181"/>
      <c r="G636" s="181"/>
      <c r="H636" s="157"/>
      <c r="N636" s="168"/>
      <c r="O636" s="168"/>
      <c r="S636" s="159"/>
    </row>
    <row r="637" spans="2:22" s="170" customFormat="1">
      <c r="B637" s="180"/>
      <c r="D637" s="181"/>
      <c r="E637" s="181"/>
      <c r="F637" s="181"/>
      <c r="G637" s="181"/>
      <c r="H637" s="157"/>
      <c r="N637" s="168"/>
      <c r="O637" s="168"/>
      <c r="S637" s="159"/>
    </row>
    <row r="638" spans="2:22" s="170" customFormat="1">
      <c r="B638" s="180"/>
      <c r="D638" s="181"/>
      <c r="E638" s="181"/>
      <c r="F638" s="181"/>
      <c r="G638" s="181"/>
      <c r="H638" s="157"/>
      <c r="M638" s="157"/>
      <c r="N638" s="168"/>
      <c r="O638" s="160"/>
      <c r="Q638" s="157"/>
      <c r="S638" s="157"/>
      <c r="V638" s="157"/>
    </row>
    <row r="639" spans="2:22" s="170" customFormat="1">
      <c r="B639" s="180"/>
      <c r="D639" s="181"/>
      <c r="E639" s="181"/>
      <c r="F639" s="181"/>
      <c r="G639" s="181"/>
      <c r="H639" s="157"/>
      <c r="M639" s="157"/>
      <c r="N639" s="168"/>
      <c r="O639" s="160"/>
      <c r="Q639" s="157"/>
      <c r="S639" s="157"/>
      <c r="V639" s="157"/>
    </row>
    <row r="640" spans="2:22" s="170" customFormat="1">
      <c r="B640" s="180"/>
      <c r="D640" s="181"/>
      <c r="E640" s="181"/>
      <c r="F640" s="181"/>
      <c r="G640" s="181"/>
      <c r="H640" s="157"/>
      <c r="M640" s="157"/>
      <c r="N640" s="168"/>
      <c r="O640" s="160"/>
      <c r="Q640" s="157"/>
      <c r="S640" s="157"/>
      <c r="V640" s="157"/>
    </row>
    <row r="641" spans="2:22" s="170" customFormat="1">
      <c r="B641" s="180"/>
      <c r="D641" s="181"/>
      <c r="E641" s="181"/>
      <c r="F641" s="181"/>
      <c r="G641" s="181"/>
      <c r="H641" s="157"/>
      <c r="M641" s="159"/>
      <c r="N641" s="168"/>
      <c r="O641" s="160"/>
      <c r="Q641" s="160"/>
      <c r="S641" s="159"/>
    </row>
    <row r="642" spans="2:22" s="170" customFormat="1">
      <c r="B642" s="73"/>
      <c r="D642" s="181"/>
      <c r="E642" s="181"/>
      <c r="F642" s="181"/>
      <c r="G642" s="181"/>
      <c r="H642" s="157"/>
      <c r="M642" s="157"/>
      <c r="N642" s="168"/>
      <c r="O642" s="160"/>
      <c r="Q642" s="157"/>
      <c r="S642" s="157"/>
      <c r="V642" s="157"/>
    </row>
    <row r="643" spans="2:22" s="170" customFormat="1">
      <c r="B643" s="180"/>
      <c r="D643" s="181"/>
      <c r="E643" s="181"/>
      <c r="F643" s="181"/>
      <c r="G643" s="181"/>
      <c r="H643" s="157"/>
      <c r="M643" s="157"/>
      <c r="N643" s="168"/>
      <c r="O643" s="160"/>
      <c r="Q643" s="157"/>
      <c r="S643" s="157"/>
      <c r="V643" s="157"/>
    </row>
    <row r="644" spans="2:22" s="170" customFormat="1">
      <c r="B644" s="73"/>
      <c r="D644" s="181"/>
      <c r="E644" s="181"/>
      <c r="F644" s="181"/>
      <c r="G644" s="181"/>
      <c r="H644" s="157"/>
      <c r="M644" s="157"/>
      <c r="N644" s="168"/>
      <c r="O644" s="160"/>
      <c r="Q644" s="157"/>
      <c r="S644" s="157"/>
      <c r="V644" s="157"/>
    </row>
    <row r="645" spans="2:22" s="170" customFormat="1">
      <c r="B645" s="180"/>
      <c r="D645" s="181"/>
      <c r="E645" s="181"/>
      <c r="F645" s="181"/>
      <c r="G645" s="181"/>
      <c r="H645" s="157"/>
      <c r="M645" s="159"/>
      <c r="N645" s="168"/>
      <c r="O645" s="160"/>
      <c r="Q645" s="160"/>
      <c r="S645" s="159"/>
    </row>
    <row r="646" spans="2:22" s="170" customFormat="1">
      <c r="B646" s="180"/>
      <c r="D646" s="181"/>
      <c r="E646" s="181"/>
      <c r="F646" s="181"/>
      <c r="G646" s="181"/>
      <c r="H646" s="157"/>
      <c r="N646" s="168"/>
      <c r="O646" s="168"/>
    </row>
    <row r="647" spans="2:22" s="170" customFormat="1">
      <c r="B647" s="73"/>
      <c r="D647" s="181"/>
      <c r="E647" s="181"/>
      <c r="F647" s="181"/>
      <c r="G647" s="181"/>
      <c r="H647" s="157"/>
      <c r="N647" s="168"/>
      <c r="O647" s="168"/>
    </row>
    <row r="648" spans="2:22" s="170" customFormat="1">
      <c r="B648" s="73"/>
      <c r="D648" s="181"/>
      <c r="E648" s="181"/>
      <c r="F648" s="181"/>
      <c r="G648" s="181"/>
      <c r="H648" s="157"/>
      <c r="N648" s="168"/>
      <c r="O648" s="168"/>
    </row>
    <row r="649" spans="2:22" s="170" customFormat="1">
      <c r="B649" s="73"/>
      <c r="D649" s="181"/>
      <c r="E649" s="181"/>
      <c r="F649" s="181"/>
      <c r="G649" s="181"/>
      <c r="H649" s="157"/>
      <c r="N649" s="168"/>
      <c r="O649" s="168"/>
    </row>
    <row r="650" spans="2:22" s="170" customFormat="1">
      <c r="B650" s="72"/>
      <c r="C650" s="178"/>
      <c r="D650" s="197"/>
      <c r="E650" s="197"/>
      <c r="F650" s="197"/>
      <c r="G650" s="197"/>
      <c r="H650" s="196"/>
      <c r="M650" s="196"/>
      <c r="N650" s="168"/>
      <c r="O650" s="196"/>
      <c r="Q650" s="196"/>
      <c r="S650" s="196"/>
      <c r="V650" s="196"/>
    </row>
    <row r="651" spans="2:22" s="170" customFormat="1">
      <c r="B651" s="73"/>
      <c r="D651" s="181"/>
      <c r="E651" s="181"/>
      <c r="F651" s="181"/>
      <c r="G651" s="181"/>
      <c r="H651" s="157"/>
      <c r="M651" s="157"/>
      <c r="N651" s="168"/>
      <c r="O651" s="160"/>
      <c r="Q651" s="157"/>
      <c r="S651" s="157"/>
      <c r="V651" s="157"/>
    </row>
    <row r="652" spans="2:22" s="170" customFormat="1">
      <c r="B652" s="180"/>
      <c r="D652" s="181"/>
      <c r="E652" s="181"/>
      <c r="F652" s="181"/>
      <c r="G652" s="181"/>
      <c r="H652" s="157"/>
      <c r="M652" s="157"/>
      <c r="N652" s="168"/>
      <c r="O652" s="160"/>
      <c r="Q652" s="157"/>
      <c r="S652" s="157"/>
      <c r="V652" s="157"/>
    </row>
    <row r="653" spans="2:22" s="170" customFormat="1">
      <c r="B653" s="180"/>
      <c r="D653" s="181"/>
      <c r="E653" s="181"/>
      <c r="F653" s="181"/>
      <c r="G653" s="181"/>
      <c r="H653" s="157"/>
      <c r="M653" s="159"/>
      <c r="N653" s="168"/>
      <c r="O653" s="160"/>
      <c r="Q653" s="160"/>
      <c r="S653" s="160"/>
    </row>
    <row r="654" spans="2:22" s="170" customFormat="1">
      <c r="B654" s="73"/>
      <c r="D654" s="181"/>
      <c r="E654" s="181"/>
      <c r="F654" s="181"/>
      <c r="G654" s="181"/>
      <c r="H654" s="157"/>
      <c r="M654" s="159"/>
      <c r="N654" s="168"/>
      <c r="O654" s="160"/>
      <c r="Q654" s="160"/>
      <c r="S654" s="159"/>
    </row>
    <row r="655" spans="2:22" s="170" customFormat="1">
      <c r="B655" s="180"/>
      <c r="D655" s="181"/>
      <c r="E655" s="181"/>
      <c r="F655" s="181"/>
      <c r="G655" s="181"/>
      <c r="H655" s="157"/>
      <c r="M655" s="157"/>
      <c r="N655" s="168"/>
      <c r="O655" s="160"/>
      <c r="Q655" s="157"/>
      <c r="S655" s="157"/>
      <c r="V655" s="157"/>
    </row>
    <row r="656" spans="2:22" s="170" customFormat="1">
      <c r="B656" s="73"/>
      <c r="D656" s="181"/>
      <c r="E656" s="181"/>
      <c r="F656" s="181"/>
      <c r="G656" s="181"/>
      <c r="H656" s="157"/>
      <c r="M656" s="159"/>
      <c r="N656" s="168"/>
      <c r="O656" s="160"/>
      <c r="P656" s="186"/>
      <c r="Q656" s="160"/>
      <c r="S656" s="159"/>
    </row>
    <row r="657" spans="2:22" s="170" customFormat="1">
      <c r="B657" s="180"/>
      <c r="D657" s="181"/>
      <c r="E657" s="181"/>
      <c r="F657" s="181"/>
      <c r="G657" s="181"/>
      <c r="H657" s="157"/>
      <c r="M657" s="157"/>
      <c r="N657" s="168"/>
      <c r="O657" s="160"/>
      <c r="Q657" s="157"/>
      <c r="S657" s="157"/>
      <c r="V657" s="157"/>
    </row>
    <row r="658" spans="2:22" s="170" customFormat="1">
      <c r="B658" s="73"/>
      <c r="D658" s="181"/>
      <c r="E658" s="181"/>
      <c r="F658" s="181"/>
      <c r="G658" s="181"/>
      <c r="H658" s="157"/>
      <c r="M658" s="159"/>
      <c r="N658" s="168"/>
      <c r="O658" s="160"/>
      <c r="Q658" s="160"/>
      <c r="S658" s="159"/>
    </row>
    <row r="659" spans="2:22" s="170" customFormat="1">
      <c r="B659" s="180"/>
      <c r="D659" s="181"/>
      <c r="E659" s="181"/>
      <c r="F659" s="181"/>
      <c r="G659" s="181"/>
      <c r="H659" s="157"/>
      <c r="N659" s="168"/>
      <c r="O659" s="160"/>
      <c r="Q659" s="160"/>
      <c r="S659" s="160"/>
    </row>
    <row r="660" spans="2:22" s="170" customFormat="1">
      <c r="B660" s="180"/>
      <c r="D660" s="181"/>
      <c r="E660" s="181"/>
      <c r="F660" s="181"/>
      <c r="G660" s="181"/>
      <c r="H660" s="157"/>
      <c r="N660" s="168"/>
      <c r="O660" s="160"/>
      <c r="Q660" s="160"/>
      <c r="S660" s="160"/>
    </row>
    <row r="661" spans="2:22" s="170" customFormat="1">
      <c r="B661" s="73"/>
      <c r="D661" s="181"/>
      <c r="E661" s="181"/>
      <c r="F661" s="181"/>
      <c r="G661" s="181"/>
      <c r="H661" s="157"/>
      <c r="N661" s="168"/>
      <c r="O661" s="160"/>
      <c r="Q661" s="160"/>
      <c r="S661" s="159"/>
    </row>
    <row r="662" spans="2:22" s="170" customFormat="1">
      <c r="B662" s="180"/>
      <c r="D662" s="181"/>
      <c r="E662" s="181"/>
      <c r="F662" s="181"/>
      <c r="G662" s="181"/>
      <c r="H662" s="157"/>
      <c r="N662" s="168"/>
      <c r="O662" s="168"/>
    </row>
    <row r="663" spans="2:22" s="170" customFormat="1">
      <c r="B663" s="180"/>
      <c r="D663" s="181"/>
      <c r="E663" s="181"/>
      <c r="F663" s="181"/>
      <c r="G663" s="181"/>
      <c r="H663" s="157"/>
      <c r="M663" s="157"/>
      <c r="N663" s="168"/>
      <c r="O663" s="160"/>
      <c r="Q663" s="157"/>
      <c r="S663" s="157"/>
      <c r="V663" s="157"/>
    </row>
    <row r="664" spans="2:22" s="170" customFormat="1">
      <c r="B664" s="180"/>
      <c r="D664" s="181"/>
      <c r="E664" s="181"/>
      <c r="F664" s="181"/>
      <c r="G664" s="181"/>
      <c r="H664" s="157"/>
      <c r="M664" s="157"/>
      <c r="N664" s="168"/>
      <c r="O664" s="160"/>
      <c r="Q664" s="157"/>
      <c r="S664" s="157"/>
      <c r="V664" s="157"/>
    </row>
    <row r="665" spans="2:22" s="170" customFormat="1">
      <c r="B665" s="180"/>
      <c r="D665" s="181"/>
      <c r="E665" s="181"/>
      <c r="F665" s="181"/>
      <c r="G665" s="181"/>
      <c r="H665" s="157"/>
      <c r="M665" s="157"/>
      <c r="N665" s="168"/>
      <c r="O665" s="160"/>
      <c r="Q665" s="157"/>
      <c r="S665" s="157"/>
      <c r="V665" s="157"/>
    </row>
    <row r="666" spans="2:22" s="170" customFormat="1">
      <c r="B666" s="180"/>
      <c r="D666" s="181"/>
      <c r="E666" s="181"/>
      <c r="F666" s="181"/>
      <c r="G666" s="181"/>
      <c r="H666" s="157"/>
      <c r="M666" s="159"/>
      <c r="N666" s="168"/>
      <c r="O666" s="160"/>
      <c r="Q666" s="160"/>
      <c r="S666" s="159"/>
    </row>
    <row r="667" spans="2:22" s="170" customFormat="1">
      <c r="B667" s="73"/>
      <c r="D667" s="181"/>
      <c r="E667" s="181"/>
      <c r="F667" s="181"/>
      <c r="G667" s="181"/>
      <c r="H667" s="157"/>
      <c r="M667" s="157"/>
      <c r="N667" s="168"/>
      <c r="O667" s="160"/>
      <c r="Q667" s="157"/>
      <c r="S667" s="157"/>
      <c r="V667" s="157"/>
    </row>
    <row r="668" spans="2:22" s="170" customFormat="1">
      <c r="B668" s="180"/>
      <c r="D668" s="181"/>
      <c r="E668" s="181"/>
      <c r="F668" s="181"/>
      <c r="G668" s="181"/>
      <c r="H668" s="157"/>
      <c r="M668" s="157"/>
      <c r="N668" s="168"/>
      <c r="O668" s="160"/>
      <c r="Q668" s="157"/>
      <c r="S668" s="157"/>
      <c r="V668" s="157"/>
    </row>
    <row r="669" spans="2:22" s="170" customFormat="1">
      <c r="B669" s="73"/>
      <c r="D669" s="181"/>
      <c r="E669" s="181"/>
      <c r="F669" s="181"/>
      <c r="G669" s="181"/>
      <c r="H669" s="157"/>
      <c r="M669" s="157"/>
      <c r="N669" s="168"/>
      <c r="O669" s="160"/>
      <c r="Q669" s="157"/>
      <c r="S669" s="157"/>
      <c r="V669" s="157"/>
    </row>
    <row r="670" spans="2:22" s="170" customFormat="1">
      <c r="B670" s="180"/>
      <c r="D670" s="181"/>
      <c r="E670" s="181"/>
      <c r="F670" s="181"/>
      <c r="G670" s="181"/>
      <c r="H670" s="157"/>
      <c r="M670" s="159"/>
      <c r="N670" s="168"/>
      <c r="O670" s="160"/>
      <c r="Q670" s="160"/>
      <c r="S670" s="159"/>
    </row>
    <row r="671" spans="2:22" s="170" customFormat="1">
      <c r="B671" s="180"/>
      <c r="D671" s="181"/>
      <c r="E671" s="181"/>
      <c r="F671" s="181"/>
      <c r="G671" s="181"/>
      <c r="H671" s="157"/>
      <c r="N671" s="168"/>
      <c r="O671" s="168"/>
    </row>
    <row r="672" spans="2:22" s="170" customFormat="1">
      <c r="B672" s="73"/>
      <c r="D672" s="181"/>
      <c r="E672" s="181"/>
      <c r="F672" s="181"/>
      <c r="G672" s="181"/>
      <c r="H672" s="157"/>
      <c r="N672" s="168"/>
      <c r="O672" s="168"/>
    </row>
    <row r="673" spans="2:19" s="170" customFormat="1">
      <c r="B673" s="73"/>
      <c r="D673" s="181"/>
      <c r="E673" s="181"/>
      <c r="F673" s="181"/>
      <c r="G673" s="181"/>
      <c r="H673" s="157"/>
      <c r="N673" s="168"/>
      <c r="O673" s="168"/>
    </row>
    <row r="674" spans="2:19" s="170" customFormat="1">
      <c r="B674" s="73"/>
      <c r="D674" s="181"/>
      <c r="E674" s="181"/>
      <c r="F674" s="181"/>
      <c r="G674" s="181"/>
      <c r="H674" s="157"/>
      <c r="N674" s="168"/>
      <c r="O674" s="168"/>
    </row>
    <row r="675" spans="2:19" s="170" customFormat="1">
      <c r="B675" s="72"/>
      <c r="D675" s="181"/>
      <c r="E675" s="181"/>
      <c r="F675" s="181"/>
      <c r="G675" s="181"/>
      <c r="H675" s="157"/>
      <c r="N675" s="168"/>
      <c r="O675" s="168"/>
      <c r="Q675" s="159"/>
      <c r="S675" s="159"/>
    </row>
    <row r="676" spans="2:19" s="170" customFormat="1">
      <c r="B676" s="73"/>
      <c r="D676" s="181"/>
      <c r="E676" s="181"/>
      <c r="F676" s="181"/>
      <c r="G676" s="181"/>
      <c r="H676" s="157"/>
      <c r="N676" s="168"/>
      <c r="O676" s="168"/>
      <c r="Q676" s="159"/>
      <c r="S676" s="159"/>
    </row>
    <row r="677" spans="2:19" s="170" customFormat="1">
      <c r="B677" s="73"/>
      <c r="D677" s="181"/>
      <c r="E677" s="181"/>
      <c r="F677" s="181"/>
      <c r="G677" s="181"/>
      <c r="H677" s="157"/>
      <c r="N677" s="168"/>
      <c r="O677" s="168"/>
      <c r="Q677" s="159"/>
      <c r="S677" s="159"/>
    </row>
    <row r="678" spans="2:19" s="170" customFormat="1">
      <c r="B678" s="73"/>
      <c r="D678" s="181"/>
      <c r="E678" s="181"/>
      <c r="F678" s="181"/>
      <c r="G678" s="181"/>
      <c r="H678" s="157"/>
      <c r="N678" s="168"/>
      <c r="O678" s="168"/>
      <c r="Q678" s="160"/>
      <c r="S678" s="159"/>
    </row>
    <row r="679" spans="2:19" s="170" customFormat="1">
      <c r="B679" s="297"/>
      <c r="C679" s="297"/>
      <c r="D679" s="297"/>
      <c r="E679" s="297"/>
      <c r="F679" s="297"/>
      <c r="G679" s="297"/>
      <c r="H679" s="198"/>
      <c r="L679" s="193"/>
      <c r="M679" s="198"/>
      <c r="N679" s="211"/>
      <c r="O679" s="196"/>
      <c r="P679" s="211"/>
      <c r="Q679" s="196"/>
      <c r="S679" s="196"/>
    </row>
    <row r="680" spans="2:19" s="170" customFormat="1">
      <c r="B680" s="73"/>
      <c r="H680" s="193"/>
      <c r="N680" s="168"/>
      <c r="O680" s="168"/>
    </row>
    <row r="681" spans="2:19" s="170" customFormat="1">
      <c r="B681" s="73"/>
      <c r="H681" s="193"/>
      <c r="N681" s="168"/>
      <c r="O681" s="168"/>
    </row>
    <row r="682" spans="2:19" s="170" customFormat="1">
      <c r="B682" s="73"/>
      <c r="N682" s="168"/>
      <c r="O682" s="168"/>
    </row>
    <row r="683" spans="2:19" s="73" customFormat="1">
      <c r="L683" s="169"/>
      <c r="N683" s="168"/>
      <c r="O683" s="168"/>
    </row>
    <row r="684" spans="2:19" s="73" customFormat="1">
      <c r="N684" s="168"/>
      <c r="O684" s="168"/>
    </row>
    <row r="685" spans="2:19" s="73" customFormat="1">
      <c r="N685" s="168"/>
      <c r="O685" s="168"/>
    </row>
    <row r="686" spans="2:19" s="73" customFormat="1">
      <c r="N686" s="168"/>
      <c r="O686" s="168"/>
    </row>
    <row r="687" spans="2:19" s="73" customFormat="1">
      <c r="B687" s="100"/>
      <c r="L687" s="169"/>
      <c r="N687" s="168"/>
      <c r="O687" s="168"/>
    </row>
    <row r="688" spans="2:19" s="73" customFormat="1">
      <c r="B688" s="74"/>
      <c r="C688" s="100"/>
      <c r="D688" s="100"/>
      <c r="E688" s="100"/>
      <c r="F688" s="100"/>
      <c r="G688" s="100"/>
      <c r="H688" s="101"/>
      <c r="I688" s="100"/>
      <c r="J688" s="100"/>
      <c r="K688" s="100"/>
      <c r="N688" s="168"/>
      <c r="O688" s="168"/>
    </row>
    <row r="689" spans="2:15" s="73" customFormat="1">
      <c r="B689" s="100"/>
      <c r="C689" s="100"/>
      <c r="D689" s="100"/>
      <c r="E689" s="100"/>
      <c r="F689" s="100"/>
      <c r="G689" s="100"/>
      <c r="H689" s="101"/>
      <c r="I689" s="100"/>
      <c r="J689" s="100"/>
      <c r="K689" s="100"/>
      <c r="N689" s="168"/>
      <c r="O689" s="168"/>
    </row>
    <row r="690" spans="2:15" s="73" customFormat="1">
      <c r="B690" s="100"/>
      <c r="C690" s="100"/>
      <c r="D690" s="100"/>
      <c r="E690" s="100"/>
      <c r="F690" s="100"/>
      <c r="G690" s="100"/>
      <c r="H690" s="101"/>
      <c r="I690" s="100"/>
      <c r="J690" s="100"/>
      <c r="K690" s="100"/>
      <c r="N690" s="168"/>
      <c r="O690" s="168"/>
    </row>
    <row r="691" spans="2:15" s="73" customFormat="1">
      <c r="B691" s="100"/>
      <c r="C691" s="100"/>
      <c r="D691" s="100"/>
      <c r="E691" s="102"/>
      <c r="F691" s="100"/>
      <c r="G691" s="102"/>
      <c r="H691" s="101"/>
      <c r="I691" s="100"/>
      <c r="J691" s="100"/>
      <c r="K691" s="100"/>
      <c r="N691" s="168"/>
      <c r="O691" s="168"/>
    </row>
    <row r="692" spans="2:15" s="73" customFormat="1">
      <c r="B692" s="100"/>
      <c r="C692" s="100"/>
      <c r="D692" s="102"/>
      <c r="E692" s="102"/>
      <c r="F692" s="100"/>
      <c r="G692" s="102"/>
      <c r="H692" s="101"/>
      <c r="I692" s="100"/>
      <c r="J692" s="100"/>
      <c r="K692" s="100"/>
      <c r="N692" s="168"/>
      <c r="O692" s="168"/>
    </row>
    <row r="693" spans="2:15" s="73" customFormat="1">
      <c r="B693" s="100"/>
      <c r="C693" s="100"/>
      <c r="D693" s="100"/>
      <c r="E693" s="100"/>
      <c r="F693" s="100"/>
      <c r="G693" s="100"/>
      <c r="H693" s="101"/>
      <c r="I693" s="100"/>
      <c r="J693" s="100"/>
      <c r="K693" s="100"/>
      <c r="N693" s="168"/>
      <c r="O693" s="168"/>
    </row>
    <row r="694" spans="2:15" s="73" customFormat="1">
      <c r="B694" s="100"/>
      <c r="C694" s="100"/>
      <c r="D694" s="100"/>
      <c r="E694" s="100"/>
      <c r="F694" s="100"/>
      <c r="G694" s="100"/>
      <c r="H694" s="101"/>
      <c r="I694" s="100"/>
      <c r="J694" s="100"/>
      <c r="K694" s="100"/>
      <c r="N694" s="168"/>
      <c r="O694" s="168"/>
    </row>
    <row r="695" spans="2:15" s="73" customFormat="1">
      <c r="B695" s="100"/>
      <c r="C695" s="100"/>
      <c r="D695" s="102"/>
      <c r="E695" s="102"/>
      <c r="F695" s="100"/>
      <c r="G695" s="102"/>
      <c r="H695" s="101"/>
      <c r="I695" s="100"/>
      <c r="J695" s="100"/>
      <c r="K695" s="100"/>
      <c r="N695" s="168"/>
      <c r="O695" s="168"/>
    </row>
    <row r="696" spans="2:15" s="73" customFormat="1">
      <c r="B696" s="100"/>
      <c r="C696" s="100"/>
      <c r="D696" s="102"/>
      <c r="E696" s="102"/>
      <c r="F696" s="100"/>
      <c r="G696" s="102"/>
      <c r="H696" s="101"/>
      <c r="I696" s="100"/>
      <c r="J696" s="100"/>
      <c r="K696" s="100"/>
      <c r="N696" s="168"/>
      <c r="O696" s="168"/>
    </row>
    <row r="697" spans="2:15" s="73" customFormat="1">
      <c r="B697" s="103"/>
      <c r="C697" s="100"/>
      <c r="D697" s="102"/>
      <c r="E697" s="102"/>
      <c r="F697" s="100"/>
      <c r="G697" s="102"/>
      <c r="H697" s="101"/>
      <c r="I697" s="100"/>
      <c r="J697" s="100"/>
      <c r="K697" s="100"/>
      <c r="N697" s="168"/>
      <c r="O697" s="168"/>
    </row>
    <row r="698" spans="2:15" s="73" customFormat="1">
      <c r="B698" s="100"/>
      <c r="C698" s="100"/>
      <c r="D698" s="102"/>
      <c r="E698" s="102"/>
      <c r="F698" s="100"/>
      <c r="G698" s="102"/>
      <c r="H698" s="101"/>
      <c r="I698" s="100"/>
      <c r="J698" s="100"/>
      <c r="K698" s="100"/>
      <c r="N698" s="168"/>
      <c r="O698" s="168"/>
    </row>
    <row r="699" spans="2:15" s="73" customFormat="1">
      <c r="B699" s="100"/>
      <c r="C699" s="100"/>
      <c r="D699" s="102"/>
      <c r="E699" s="102"/>
      <c r="F699" s="100"/>
      <c r="G699" s="102"/>
      <c r="H699" s="101"/>
      <c r="I699" s="100"/>
      <c r="J699" s="100"/>
      <c r="K699" s="100"/>
      <c r="N699" s="168"/>
      <c r="O699" s="168"/>
    </row>
    <row r="700" spans="2:15" s="73" customFormat="1">
      <c r="B700" s="100"/>
      <c r="C700" s="100"/>
      <c r="D700" s="102"/>
      <c r="E700" s="102"/>
      <c r="F700" s="100"/>
      <c r="G700" s="102"/>
      <c r="H700" s="101"/>
      <c r="I700" s="100"/>
      <c r="J700" s="101"/>
      <c r="K700" s="100"/>
      <c r="N700" s="168"/>
      <c r="O700" s="168"/>
    </row>
    <row r="701" spans="2:15" s="73" customFormat="1">
      <c r="B701" s="74"/>
      <c r="C701" s="100"/>
      <c r="D701" s="102"/>
      <c r="E701" s="102"/>
      <c r="F701" s="100"/>
      <c r="G701" s="102"/>
      <c r="H701" s="101"/>
      <c r="I701" s="100"/>
      <c r="J701" s="100"/>
      <c r="K701" s="100"/>
      <c r="N701" s="168"/>
      <c r="O701" s="168"/>
    </row>
    <row r="702" spans="2:15" s="73" customFormat="1">
      <c r="B702" s="100"/>
      <c r="C702" s="100"/>
      <c r="D702" s="102"/>
      <c r="E702" s="102"/>
      <c r="F702" s="100"/>
      <c r="G702" s="102"/>
      <c r="H702" s="101"/>
      <c r="I702" s="100"/>
      <c r="J702" s="100"/>
      <c r="K702" s="100"/>
      <c r="N702" s="168"/>
      <c r="O702" s="168"/>
    </row>
    <row r="703" spans="2:15" s="73" customFormat="1">
      <c r="B703" s="100"/>
      <c r="C703" s="100"/>
      <c r="D703" s="102"/>
      <c r="E703" s="102"/>
      <c r="F703" s="100"/>
      <c r="G703" s="102"/>
      <c r="H703" s="101"/>
      <c r="I703" s="100"/>
      <c r="J703" s="100"/>
      <c r="K703" s="100"/>
      <c r="N703" s="168"/>
      <c r="O703" s="168"/>
    </row>
    <row r="704" spans="2:15" s="73" customFormat="1">
      <c r="B704" s="74"/>
      <c r="C704" s="100"/>
      <c r="D704" s="102"/>
      <c r="E704" s="102"/>
      <c r="F704" s="100"/>
      <c r="G704" s="102"/>
      <c r="H704" s="101"/>
      <c r="I704" s="100"/>
      <c r="J704" s="100"/>
      <c r="K704" s="100"/>
      <c r="N704" s="168"/>
      <c r="O704" s="168"/>
    </row>
    <row r="705" spans="2:15" s="73" customFormat="1">
      <c r="B705" s="100"/>
      <c r="C705" s="100"/>
      <c r="D705" s="102"/>
      <c r="E705" s="102"/>
      <c r="F705" s="100"/>
      <c r="G705" s="102"/>
      <c r="H705" s="101"/>
      <c r="I705" s="100"/>
      <c r="J705" s="100"/>
      <c r="K705" s="100"/>
      <c r="N705" s="168"/>
      <c r="O705" s="168"/>
    </row>
    <row r="706" spans="2:15" s="73" customFormat="1">
      <c r="B706" s="74"/>
      <c r="C706" s="100"/>
      <c r="D706" s="102"/>
      <c r="E706" s="102"/>
      <c r="F706" s="100"/>
      <c r="G706" s="102"/>
      <c r="H706" s="101"/>
      <c r="I706" s="100"/>
      <c r="J706" s="100"/>
      <c r="K706" s="100"/>
      <c r="N706" s="168"/>
      <c r="O706" s="168"/>
    </row>
    <row r="707" spans="2:15" s="73" customFormat="1">
      <c r="C707" s="100"/>
      <c r="D707" s="102"/>
      <c r="E707" s="102"/>
      <c r="F707" s="100"/>
      <c r="G707" s="102"/>
      <c r="H707" s="101"/>
      <c r="I707" s="100"/>
      <c r="J707" s="100"/>
      <c r="K707" s="100"/>
      <c r="N707" s="168"/>
      <c r="O707" s="168"/>
    </row>
    <row r="708" spans="2:15" s="73" customFormat="1">
      <c r="B708" s="100"/>
      <c r="C708" s="100"/>
      <c r="D708" s="102"/>
      <c r="E708" s="102"/>
      <c r="F708" s="100"/>
      <c r="G708" s="102"/>
      <c r="H708" s="101"/>
      <c r="I708" s="100"/>
      <c r="J708" s="100"/>
      <c r="K708" s="100"/>
      <c r="N708" s="168"/>
      <c r="O708" s="168"/>
    </row>
    <row r="709" spans="2:15" s="73" customFormat="1">
      <c r="B709" s="100"/>
      <c r="C709" s="100"/>
      <c r="D709" s="102"/>
      <c r="E709" s="102"/>
      <c r="F709" s="100"/>
      <c r="G709" s="102"/>
      <c r="H709" s="101"/>
      <c r="I709" s="100"/>
      <c r="J709" s="100"/>
      <c r="K709" s="100"/>
      <c r="N709" s="168"/>
      <c r="O709" s="168"/>
    </row>
    <row r="710" spans="2:15" s="73" customFormat="1">
      <c r="B710" s="100"/>
      <c r="C710" s="100"/>
      <c r="D710" s="102"/>
      <c r="E710" s="102"/>
      <c r="F710" s="100"/>
      <c r="G710" s="102"/>
      <c r="H710" s="101"/>
      <c r="I710" s="100"/>
      <c r="J710" s="100"/>
      <c r="K710" s="100"/>
      <c r="N710" s="168"/>
      <c r="O710" s="168"/>
    </row>
    <row r="711" spans="2:15" s="73" customFormat="1">
      <c r="B711" s="100"/>
      <c r="C711" s="100"/>
      <c r="D711" s="102"/>
      <c r="E711" s="102"/>
      <c r="F711" s="100"/>
      <c r="G711" s="102"/>
      <c r="H711" s="101"/>
      <c r="I711" s="100"/>
      <c r="J711" s="100"/>
      <c r="K711" s="100"/>
      <c r="N711" s="168"/>
      <c r="O711" s="168"/>
    </row>
    <row r="712" spans="2:15" s="73" customFormat="1">
      <c r="B712" s="100"/>
      <c r="C712" s="100"/>
      <c r="D712" s="102"/>
      <c r="E712" s="102"/>
      <c r="F712" s="100"/>
      <c r="G712" s="102"/>
      <c r="H712" s="101"/>
      <c r="I712" s="100"/>
      <c r="J712" s="100"/>
      <c r="K712" s="100"/>
      <c r="N712" s="168"/>
      <c r="O712" s="168"/>
    </row>
    <row r="713" spans="2:15" s="73" customFormat="1">
      <c r="B713" s="74"/>
      <c r="C713" s="100"/>
      <c r="D713" s="102"/>
      <c r="E713" s="102"/>
      <c r="F713" s="100"/>
      <c r="G713" s="102"/>
      <c r="H713" s="101"/>
      <c r="I713" s="100"/>
      <c r="J713" s="100"/>
      <c r="K713" s="100"/>
      <c r="N713" s="168"/>
      <c r="O713" s="168"/>
    </row>
    <row r="714" spans="2:15" s="73" customFormat="1">
      <c r="B714" s="74"/>
      <c r="C714" s="100"/>
      <c r="D714" s="102"/>
      <c r="E714" s="102"/>
      <c r="F714" s="100"/>
      <c r="G714" s="102"/>
      <c r="H714" s="101"/>
      <c r="I714" s="100"/>
      <c r="J714" s="100"/>
      <c r="K714" s="100"/>
      <c r="N714" s="168"/>
      <c r="O714" s="168"/>
    </row>
    <row r="715" spans="2:15" s="73" customFormat="1">
      <c r="B715" s="100"/>
      <c r="C715" s="100"/>
      <c r="D715" s="102"/>
      <c r="E715" s="102"/>
      <c r="F715" s="100"/>
      <c r="G715" s="102"/>
      <c r="H715" s="101"/>
      <c r="I715" s="100"/>
      <c r="J715" s="100"/>
      <c r="K715" s="100"/>
      <c r="N715" s="168"/>
      <c r="O715" s="168"/>
    </row>
    <row r="716" spans="2:15" s="73" customFormat="1">
      <c r="B716" s="100"/>
      <c r="C716" s="100"/>
      <c r="D716" s="102"/>
      <c r="E716" s="102"/>
      <c r="F716" s="100"/>
      <c r="G716" s="102"/>
      <c r="H716" s="101"/>
      <c r="I716" s="100"/>
      <c r="J716" s="100"/>
      <c r="K716" s="100"/>
      <c r="N716" s="168"/>
      <c r="O716" s="168"/>
    </row>
    <row r="717" spans="2:15" s="73" customFormat="1">
      <c r="B717" s="100"/>
      <c r="C717" s="100"/>
      <c r="D717" s="102"/>
      <c r="E717" s="102"/>
      <c r="F717" s="100"/>
      <c r="G717" s="102"/>
      <c r="H717" s="101"/>
      <c r="I717" s="100"/>
      <c r="J717" s="100"/>
      <c r="K717" s="100"/>
      <c r="N717" s="168"/>
      <c r="O717" s="168"/>
    </row>
    <row r="718" spans="2:15" s="73" customFormat="1">
      <c r="B718" s="100"/>
      <c r="C718" s="100"/>
      <c r="D718" s="102"/>
      <c r="E718" s="102"/>
      <c r="F718" s="100"/>
      <c r="G718" s="102"/>
      <c r="H718" s="101"/>
      <c r="I718" s="100"/>
      <c r="J718" s="100"/>
      <c r="K718" s="100"/>
      <c r="N718" s="168"/>
      <c r="O718" s="168"/>
    </row>
    <row r="719" spans="2:15" s="73" customFormat="1">
      <c r="B719" s="100"/>
      <c r="C719" s="100"/>
      <c r="D719" s="102"/>
      <c r="E719" s="102"/>
      <c r="F719" s="100"/>
      <c r="G719" s="102"/>
      <c r="H719" s="101"/>
      <c r="I719" s="100"/>
      <c r="J719" s="100"/>
      <c r="K719" s="100"/>
      <c r="N719" s="168"/>
      <c r="O719" s="168"/>
    </row>
    <row r="720" spans="2:15" s="73" customFormat="1">
      <c r="B720" s="100"/>
      <c r="C720" s="100"/>
      <c r="D720" s="102"/>
      <c r="E720" s="102"/>
      <c r="F720" s="100"/>
      <c r="G720" s="102"/>
      <c r="H720" s="101"/>
      <c r="I720" s="100"/>
      <c r="J720" s="100"/>
      <c r="K720" s="100"/>
      <c r="N720" s="168"/>
      <c r="O720" s="168"/>
    </row>
    <row r="721" spans="2:15" s="73" customFormat="1">
      <c r="B721" s="100"/>
      <c r="C721" s="100"/>
      <c r="D721" s="102"/>
      <c r="E721" s="102"/>
      <c r="F721" s="100"/>
      <c r="G721" s="102"/>
      <c r="H721" s="101"/>
      <c r="I721" s="100"/>
      <c r="J721" s="100"/>
      <c r="K721" s="100"/>
      <c r="N721" s="168"/>
      <c r="O721" s="168"/>
    </row>
    <row r="722" spans="2:15" s="73" customFormat="1">
      <c r="B722" s="100"/>
      <c r="C722" s="100"/>
      <c r="D722" s="102"/>
      <c r="E722" s="102"/>
      <c r="F722" s="100"/>
      <c r="G722" s="102"/>
      <c r="H722" s="101"/>
      <c r="I722" s="100"/>
      <c r="J722" s="100"/>
      <c r="K722" s="100"/>
      <c r="N722" s="168"/>
      <c r="O722" s="168"/>
    </row>
    <row r="723" spans="2:15" s="73" customFormat="1">
      <c r="B723" s="100"/>
      <c r="C723" s="100"/>
      <c r="D723" s="102"/>
      <c r="E723" s="102"/>
      <c r="F723" s="100"/>
      <c r="G723" s="102"/>
      <c r="H723" s="101"/>
      <c r="I723" s="100"/>
      <c r="J723" s="101"/>
      <c r="K723" s="100"/>
      <c r="N723" s="168"/>
      <c r="O723" s="168"/>
    </row>
    <row r="724" spans="2:15" s="73" customFormat="1">
      <c r="B724" s="100"/>
      <c r="C724" s="100"/>
      <c r="D724" s="102"/>
      <c r="E724" s="102"/>
      <c r="F724" s="100"/>
      <c r="G724" s="102"/>
      <c r="H724" s="101"/>
      <c r="I724" s="100"/>
      <c r="J724" s="100"/>
      <c r="K724" s="100"/>
      <c r="N724" s="168"/>
      <c r="O724" s="168"/>
    </row>
    <row r="725" spans="2:15" s="73" customFormat="1">
      <c r="B725" s="100"/>
      <c r="C725" s="100"/>
      <c r="D725" s="102"/>
      <c r="E725" s="102"/>
      <c r="F725" s="100"/>
      <c r="G725" s="102"/>
      <c r="H725" s="101"/>
      <c r="I725" s="100"/>
      <c r="J725" s="100"/>
      <c r="K725" s="100"/>
      <c r="N725" s="168"/>
      <c r="O725" s="168"/>
    </row>
    <row r="726" spans="2:15" s="73" customFormat="1">
      <c r="N726" s="168"/>
      <c r="O726" s="168"/>
    </row>
    <row r="727" spans="2:15" s="73" customFormat="1">
      <c r="N727" s="168"/>
      <c r="O727" s="168"/>
    </row>
    <row r="728" spans="2:15" s="73" customFormat="1">
      <c r="N728" s="168"/>
      <c r="O728" s="168"/>
    </row>
    <row r="729" spans="2:15" s="73" customFormat="1">
      <c r="N729" s="168"/>
      <c r="O729" s="168"/>
    </row>
    <row r="730" spans="2:15" s="73" customFormat="1">
      <c r="N730" s="168"/>
      <c r="O730" s="168"/>
    </row>
    <row r="731" spans="2:15" s="73" customFormat="1">
      <c r="N731" s="168"/>
      <c r="O731" s="168"/>
    </row>
    <row r="732" spans="2:15" s="73" customFormat="1">
      <c r="N732" s="168"/>
      <c r="O732" s="168"/>
    </row>
    <row r="733" spans="2:15" s="73" customFormat="1">
      <c r="N733" s="168"/>
      <c r="O733" s="168"/>
    </row>
    <row r="734" spans="2:15" s="73" customFormat="1">
      <c r="N734" s="168"/>
      <c r="O734" s="168"/>
    </row>
    <row r="735" spans="2:15" s="73" customFormat="1">
      <c r="N735" s="168"/>
      <c r="O735" s="168"/>
    </row>
    <row r="736" spans="2:15" s="73" customFormat="1">
      <c r="N736" s="168"/>
      <c r="O736" s="168"/>
    </row>
    <row r="737" spans="14:15" s="73" customFormat="1">
      <c r="N737" s="168"/>
      <c r="O737" s="168"/>
    </row>
    <row r="738" spans="14:15" s="73" customFormat="1">
      <c r="N738" s="168"/>
      <c r="O738" s="168"/>
    </row>
    <row r="739" spans="14:15" s="73" customFormat="1">
      <c r="N739" s="168"/>
      <c r="O739" s="168"/>
    </row>
    <row r="740" spans="14:15" s="73" customFormat="1">
      <c r="N740" s="168"/>
      <c r="O740" s="168"/>
    </row>
    <row r="741" spans="14:15" s="73" customFormat="1">
      <c r="N741" s="168"/>
      <c r="O741" s="168"/>
    </row>
    <row r="742" spans="14:15" s="73" customFormat="1">
      <c r="N742" s="168"/>
      <c r="O742" s="168"/>
    </row>
    <row r="743" spans="14:15" s="73" customFormat="1">
      <c r="N743" s="168"/>
      <c r="O743" s="168"/>
    </row>
    <row r="744" spans="14:15" s="73" customFormat="1">
      <c r="N744" s="168"/>
      <c r="O744" s="168"/>
    </row>
    <row r="745" spans="14:15" s="73" customFormat="1">
      <c r="N745" s="168"/>
      <c r="O745" s="168"/>
    </row>
    <row r="746" spans="14:15" s="73" customFormat="1">
      <c r="N746" s="168"/>
      <c r="O746" s="168"/>
    </row>
    <row r="747" spans="14:15" s="73" customFormat="1">
      <c r="N747" s="168"/>
      <c r="O747" s="168"/>
    </row>
    <row r="748" spans="14:15" s="73" customFormat="1">
      <c r="N748" s="168"/>
      <c r="O748" s="168"/>
    </row>
    <row r="749" spans="14:15" s="73" customFormat="1">
      <c r="N749" s="168"/>
      <c r="O749" s="168"/>
    </row>
    <row r="750" spans="14:15" s="73" customFormat="1">
      <c r="N750" s="168"/>
      <c r="O750" s="168"/>
    </row>
    <row r="751" spans="14:15" s="73" customFormat="1">
      <c r="N751" s="168"/>
      <c r="O751" s="168"/>
    </row>
    <row r="752" spans="14:15" s="73" customFormat="1">
      <c r="N752" s="168"/>
      <c r="O752" s="168"/>
    </row>
    <row r="753" spans="14:15" s="73" customFormat="1">
      <c r="N753" s="168"/>
      <c r="O753" s="168"/>
    </row>
    <row r="754" spans="14:15" s="73" customFormat="1">
      <c r="N754" s="168"/>
      <c r="O754" s="168"/>
    </row>
    <row r="755" spans="14:15" s="73" customFormat="1">
      <c r="N755" s="168"/>
      <c r="O755" s="168"/>
    </row>
    <row r="756" spans="14:15" s="73" customFormat="1">
      <c r="N756" s="168"/>
      <c r="O756" s="168"/>
    </row>
    <row r="757" spans="14:15" s="73" customFormat="1">
      <c r="N757" s="168"/>
      <c r="O757" s="168"/>
    </row>
    <row r="758" spans="14:15" s="73" customFormat="1">
      <c r="N758" s="168"/>
      <c r="O758" s="168"/>
    </row>
    <row r="759" spans="14:15" s="73" customFormat="1">
      <c r="N759" s="168"/>
      <c r="O759" s="168"/>
    </row>
    <row r="760" spans="14:15" s="73" customFormat="1">
      <c r="N760" s="168"/>
      <c r="O760" s="168"/>
    </row>
    <row r="761" spans="14:15" s="73" customFormat="1">
      <c r="N761" s="168"/>
      <c r="O761" s="168"/>
    </row>
    <row r="762" spans="14:15" s="73" customFormat="1">
      <c r="N762" s="168"/>
      <c r="O762" s="168"/>
    </row>
    <row r="763" spans="14:15" s="73" customFormat="1">
      <c r="N763" s="168"/>
      <c r="O763" s="168"/>
    </row>
    <row r="764" spans="14:15" s="73" customFormat="1">
      <c r="N764" s="168"/>
      <c r="O764" s="168"/>
    </row>
    <row r="765" spans="14:15" s="73" customFormat="1">
      <c r="N765" s="168"/>
      <c r="O765" s="168"/>
    </row>
    <row r="766" spans="14:15" s="73" customFormat="1">
      <c r="N766" s="168"/>
      <c r="O766" s="168"/>
    </row>
    <row r="767" spans="14:15" s="73" customFormat="1">
      <c r="N767" s="168"/>
      <c r="O767" s="168"/>
    </row>
    <row r="768" spans="14:15" s="73" customFormat="1">
      <c r="N768" s="168"/>
      <c r="O768" s="168"/>
    </row>
    <row r="769" spans="14:15" s="73" customFormat="1">
      <c r="N769" s="168"/>
      <c r="O769" s="168"/>
    </row>
    <row r="770" spans="14:15" s="73" customFormat="1">
      <c r="N770" s="168"/>
      <c r="O770" s="168"/>
    </row>
    <row r="771" spans="14:15" s="73" customFormat="1">
      <c r="N771" s="168"/>
      <c r="O771" s="168"/>
    </row>
    <row r="772" spans="14:15" s="73" customFormat="1">
      <c r="N772" s="168"/>
      <c r="O772" s="168"/>
    </row>
    <row r="773" spans="14:15" s="73" customFormat="1">
      <c r="N773" s="168"/>
      <c r="O773" s="168"/>
    </row>
    <row r="774" spans="14:15" s="73" customFormat="1">
      <c r="N774" s="168"/>
      <c r="O774" s="168"/>
    </row>
    <row r="775" spans="14:15" s="73" customFormat="1">
      <c r="N775" s="168"/>
      <c r="O775" s="168"/>
    </row>
    <row r="776" spans="14:15" s="73" customFormat="1">
      <c r="N776" s="168"/>
      <c r="O776" s="168"/>
    </row>
    <row r="777" spans="14:15" s="73" customFormat="1">
      <c r="N777" s="168"/>
      <c r="O777" s="168"/>
    </row>
    <row r="778" spans="14:15" s="73" customFormat="1">
      <c r="N778" s="168"/>
      <c r="O778" s="168"/>
    </row>
    <row r="779" spans="14:15" s="73" customFormat="1">
      <c r="N779" s="168"/>
      <c r="O779" s="168"/>
    </row>
    <row r="780" spans="14:15" s="73" customFormat="1">
      <c r="N780" s="168"/>
      <c r="O780" s="168"/>
    </row>
    <row r="781" spans="14:15" s="73" customFormat="1">
      <c r="N781" s="168"/>
      <c r="O781" s="168"/>
    </row>
    <row r="782" spans="14:15" s="73" customFormat="1">
      <c r="N782" s="168"/>
      <c r="O782" s="168"/>
    </row>
    <row r="783" spans="14:15" s="73" customFormat="1">
      <c r="N783" s="168"/>
      <c r="O783" s="168"/>
    </row>
    <row r="784" spans="14:15" s="73" customFormat="1">
      <c r="N784" s="168"/>
      <c r="O784" s="168"/>
    </row>
    <row r="785" spans="14:15" s="73" customFormat="1">
      <c r="N785" s="168"/>
      <c r="O785" s="168"/>
    </row>
    <row r="786" spans="14:15" s="73" customFormat="1">
      <c r="N786" s="168"/>
      <c r="O786" s="168"/>
    </row>
    <row r="787" spans="14:15" s="73" customFormat="1">
      <c r="N787" s="168"/>
      <c r="O787" s="168"/>
    </row>
    <row r="788" spans="14:15" s="73" customFormat="1">
      <c r="N788" s="168"/>
      <c r="O788" s="168"/>
    </row>
    <row r="789" spans="14:15" s="73" customFormat="1">
      <c r="N789" s="168"/>
      <c r="O789" s="168"/>
    </row>
    <row r="790" spans="14:15" s="73" customFormat="1">
      <c r="N790" s="168"/>
      <c r="O790" s="168"/>
    </row>
    <row r="791" spans="14:15" s="73" customFormat="1">
      <c r="N791" s="168"/>
      <c r="O791" s="168"/>
    </row>
    <row r="792" spans="14:15" s="73" customFormat="1">
      <c r="N792" s="168"/>
      <c r="O792" s="168"/>
    </row>
    <row r="793" spans="14:15" s="73" customFormat="1">
      <c r="N793" s="168"/>
      <c r="O793" s="168"/>
    </row>
    <row r="794" spans="14:15" s="73" customFormat="1">
      <c r="N794" s="168"/>
      <c r="O794" s="168"/>
    </row>
    <row r="795" spans="14:15" s="73" customFormat="1">
      <c r="N795" s="168"/>
      <c r="O795" s="168"/>
    </row>
    <row r="796" spans="14:15" s="73" customFormat="1">
      <c r="N796" s="168"/>
      <c r="O796" s="168"/>
    </row>
    <row r="797" spans="14:15" s="73" customFormat="1">
      <c r="N797" s="168"/>
      <c r="O797" s="168"/>
    </row>
    <row r="798" spans="14:15" s="73" customFormat="1">
      <c r="N798" s="168"/>
      <c r="O798" s="168"/>
    </row>
    <row r="799" spans="14:15" s="73" customFormat="1">
      <c r="N799" s="168"/>
      <c r="O799" s="168"/>
    </row>
    <row r="800" spans="14:15" s="73" customFormat="1">
      <c r="N800" s="168"/>
      <c r="O800" s="168"/>
    </row>
    <row r="801" spans="14:15" s="73" customFormat="1">
      <c r="N801" s="168"/>
      <c r="O801" s="168"/>
    </row>
    <row r="802" spans="14:15" s="73" customFormat="1">
      <c r="N802" s="168"/>
      <c r="O802" s="168"/>
    </row>
    <row r="803" spans="14:15" s="73" customFormat="1">
      <c r="N803" s="168"/>
      <c r="O803" s="168"/>
    </row>
    <row r="804" spans="14:15" s="73" customFormat="1">
      <c r="N804" s="168"/>
      <c r="O804" s="168"/>
    </row>
    <row r="805" spans="14:15" s="73" customFormat="1">
      <c r="N805" s="168"/>
      <c r="O805" s="168"/>
    </row>
    <row r="806" spans="14:15" s="73" customFormat="1">
      <c r="N806" s="168"/>
      <c r="O806" s="168"/>
    </row>
    <row r="807" spans="14:15" s="73" customFormat="1">
      <c r="N807" s="168"/>
      <c r="O807" s="168"/>
    </row>
    <row r="808" spans="14:15" s="73" customFormat="1">
      <c r="N808" s="168"/>
      <c r="O808" s="168"/>
    </row>
    <row r="809" spans="14:15" s="73" customFormat="1">
      <c r="N809" s="168"/>
      <c r="O809" s="168"/>
    </row>
    <row r="810" spans="14:15" s="73" customFormat="1">
      <c r="N810" s="168"/>
      <c r="O810" s="168"/>
    </row>
    <row r="811" spans="14:15" s="73" customFormat="1">
      <c r="N811" s="168"/>
      <c r="O811" s="168"/>
    </row>
    <row r="812" spans="14:15" s="73" customFormat="1">
      <c r="N812" s="168"/>
      <c r="O812" s="168"/>
    </row>
    <row r="813" spans="14:15" s="73" customFormat="1">
      <c r="N813" s="168"/>
      <c r="O813" s="168"/>
    </row>
    <row r="814" spans="14:15" s="73" customFormat="1">
      <c r="N814" s="168"/>
      <c r="O814" s="168"/>
    </row>
    <row r="815" spans="14:15" s="73" customFormat="1">
      <c r="N815" s="168"/>
      <c r="O815" s="168"/>
    </row>
    <row r="816" spans="14:15" s="73" customFormat="1">
      <c r="N816" s="168"/>
      <c r="O816" s="168"/>
    </row>
    <row r="817" spans="14:15" s="73" customFormat="1">
      <c r="N817" s="168"/>
      <c r="O817" s="168"/>
    </row>
    <row r="818" spans="14:15" s="73" customFormat="1">
      <c r="N818" s="168"/>
      <c r="O818" s="168"/>
    </row>
    <row r="819" spans="14:15" s="73" customFormat="1">
      <c r="N819" s="168"/>
      <c r="O819" s="168"/>
    </row>
    <row r="820" spans="14:15" s="73" customFormat="1">
      <c r="N820" s="168"/>
      <c r="O820" s="168"/>
    </row>
    <row r="821" spans="14:15" s="73" customFormat="1">
      <c r="N821" s="168"/>
      <c r="O821" s="168"/>
    </row>
    <row r="822" spans="14:15" s="73" customFormat="1">
      <c r="N822" s="168"/>
      <c r="O822" s="168"/>
    </row>
    <row r="823" spans="14:15" s="73" customFormat="1">
      <c r="N823" s="168"/>
      <c r="O823" s="168"/>
    </row>
    <row r="824" spans="14:15" s="73" customFormat="1">
      <c r="N824" s="168"/>
      <c r="O824" s="168"/>
    </row>
    <row r="825" spans="14:15" s="73" customFormat="1">
      <c r="N825" s="168"/>
      <c r="O825" s="168"/>
    </row>
    <row r="826" spans="14:15" s="73" customFormat="1">
      <c r="N826" s="168"/>
      <c r="O826" s="168"/>
    </row>
    <row r="827" spans="14:15" s="73" customFormat="1">
      <c r="N827" s="168"/>
      <c r="O827" s="168"/>
    </row>
    <row r="828" spans="14:15" s="73" customFormat="1">
      <c r="N828" s="168"/>
      <c r="O828" s="168"/>
    </row>
    <row r="829" spans="14:15" s="73" customFormat="1">
      <c r="N829" s="168"/>
      <c r="O829" s="168"/>
    </row>
    <row r="830" spans="14:15" s="73" customFormat="1">
      <c r="N830" s="168"/>
      <c r="O830" s="168"/>
    </row>
    <row r="831" spans="14:15" s="73" customFormat="1">
      <c r="N831" s="168"/>
      <c r="O831" s="168"/>
    </row>
    <row r="832" spans="14:15" s="73" customFormat="1">
      <c r="N832" s="168"/>
      <c r="O832" s="168"/>
    </row>
    <row r="833" spans="14:15" s="73" customFormat="1">
      <c r="N833" s="168"/>
      <c r="O833" s="168"/>
    </row>
    <row r="834" spans="14:15" s="73" customFormat="1">
      <c r="N834" s="168"/>
      <c r="O834" s="168"/>
    </row>
    <row r="835" spans="14:15" s="73" customFormat="1">
      <c r="N835" s="168"/>
      <c r="O835" s="168"/>
    </row>
    <row r="836" spans="14:15" s="73" customFormat="1">
      <c r="N836" s="168"/>
      <c r="O836" s="168"/>
    </row>
    <row r="837" spans="14:15" s="73" customFormat="1">
      <c r="N837" s="168"/>
      <c r="O837" s="168"/>
    </row>
    <row r="838" spans="14:15" s="73" customFormat="1">
      <c r="N838" s="168"/>
      <c r="O838" s="168"/>
    </row>
    <row r="839" spans="14:15" s="73" customFormat="1">
      <c r="N839" s="168"/>
      <c r="O839" s="168"/>
    </row>
    <row r="840" spans="14:15" s="73" customFormat="1">
      <c r="N840" s="168"/>
      <c r="O840" s="168"/>
    </row>
    <row r="841" spans="14:15" s="73" customFormat="1">
      <c r="N841" s="168"/>
      <c r="O841" s="168"/>
    </row>
  </sheetData>
  <autoFilter ref="B10:H352">
    <filterColumn colId="2"/>
    <filterColumn colId="3"/>
  </autoFilter>
  <mergeCells count="16">
    <mergeCell ref="H10:H11"/>
    <mergeCell ref="B352:G352"/>
    <mergeCell ref="B679:G679"/>
    <mergeCell ref="B10:B11"/>
    <mergeCell ref="C10:C11"/>
    <mergeCell ref="D10:D11"/>
    <mergeCell ref="E10:E11"/>
    <mergeCell ref="F10:F11"/>
    <mergeCell ref="G10:G11"/>
    <mergeCell ref="B1:S1"/>
    <mergeCell ref="B2:S2"/>
    <mergeCell ref="B3:S3"/>
    <mergeCell ref="B4:S4"/>
    <mergeCell ref="B8:H8"/>
    <mergeCell ref="B6:S6"/>
    <mergeCell ref="B7:S7"/>
  </mergeCells>
  <pageMargins left="0.43307086614173229" right="0.19685039370078741" top="0.35433070866141736" bottom="0.19685039370078741" header="0.31496062992125984" footer="0.31496062992125984"/>
  <pageSetup paperSize="9" scale="95" orientation="portrait" r:id="rId1"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>
  <dimension ref="A1:R173"/>
  <sheetViews>
    <sheetView workbookViewId="0">
      <selection activeCell="E174" sqref="A1:R174"/>
    </sheetView>
  </sheetViews>
  <sheetFormatPr defaultRowHeight="15.75"/>
  <cols>
    <col min="1" max="1" width="46.7109375" style="75" customWidth="1"/>
    <col min="2" max="2" width="7.42578125" style="75" customWidth="1"/>
    <col min="3" max="3" width="9.140625" style="75"/>
    <col min="4" max="4" width="11.42578125" style="75" customWidth="1"/>
    <col min="5" max="5" width="16.85546875" style="91" customWidth="1"/>
    <col min="6" max="6" width="0.140625" style="73" customWidth="1"/>
    <col min="7" max="7" width="9.85546875" style="73" hidden="1" customWidth="1"/>
    <col min="8" max="18" width="9.140625" style="73" hidden="1" customWidth="1"/>
    <col min="19" max="16384" width="9.140625" style="73"/>
  </cols>
  <sheetData>
    <row r="1" spans="1:18">
      <c r="A1" s="267" t="s">
        <v>610</v>
      </c>
      <c r="B1" s="267"/>
      <c r="C1" s="267"/>
      <c r="D1" s="267"/>
      <c r="E1" s="267"/>
      <c r="F1" s="267"/>
      <c r="G1" s="267"/>
      <c r="H1" s="289"/>
      <c r="I1" s="289"/>
      <c r="J1" s="289"/>
      <c r="K1" s="289"/>
      <c r="L1" s="289"/>
      <c r="M1" s="289"/>
      <c r="N1" s="289"/>
      <c r="O1" s="289"/>
      <c r="P1" s="289"/>
      <c r="Q1" s="289"/>
      <c r="R1" s="289"/>
    </row>
    <row r="2" spans="1:18">
      <c r="A2" s="267" t="s">
        <v>837</v>
      </c>
      <c r="B2" s="267"/>
      <c r="C2" s="267"/>
      <c r="D2" s="267"/>
      <c r="E2" s="267"/>
      <c r="F2" s="267"/>
      <c r="G2" s="267"/>
      <c r="H2" s="289"/>
      <c r="I2" s="289"/>
      <c r="J2" s="289"/>
      <c r="K2" s="289"/>
      <c r="L2" s="289"/>
      <c r="M2" s="289"/>
      <c r="N2" s="289"/>
      <c r="O2" s="289"/>
      <c r="P2" s="289"/>
      <c r="Q2" s="289"/>
      <c r="R2" s="289"/>
    </row>
    <row r="3" spans="1:18">
      <c r="A3" s="267" t="s">
        <v>611</v>
      </c>
      <c r="B3" s="267"/>
      <c r="C3" s="267"/>
      <c r="D3" s="267"/>
      <c r="E3" s="267"/>
      <c r="F3" s="267"/>
      <c r="G3" s="267"/>
      <c r="H3" s="289"/>
      <c r="I3" s="289"/>
      <c r="J3" s="289"/>
      <c r="K3" s="289"/>
      <c r="L3" s="289"/>
      <c r="M3" s="289"/>
      <c r="N3" s="289"/>
      <c r="O3" s="289"/>
      <c r="P3" s="289"/>
      <c r="Q3" s="289"/>
      <c r="R3" s="289"/>
    </row>
    <row r="4" spans="1:18">
      <c r="A4" s="267" t="s">
        <v>824</v>
      </c>
      <c r="B4" s="267"/>
      <c r="C4" s="267"/>
      <c r="D4" s="267"/>
      <c r="E4" s="267"/>
      <c r="F4" s="267"/>
      <c r="G4" s="267"/>
      <c r="H4" s="289"/>
      <c r="I4" s="289"/>
      <c r="J4" s="289"/>
      <c r="K4" s="289"/>
      <c r="L4" s="289"/>
      <c r="M4" s="289"/>
      <c r="N4" s="289"/>
      <c r="O4" s="289"/>
      <c r="P4" s="289"/>
      <c r="Q4" s="289"/>
      <c r="R4" s="289"/>
    </row>
    <row r="5" spans="1:18" ht="0.75" customHeight="1">
      <c r="E5" s="76"/>
    </row>
    <row r="6" spans="1:18" ht="60" customHeight="1">
      <c r="A6" s="302" t="s">
        <v>791</v>
      </c>
      <c r="B6" s="302"/>
      <c r="C6" s="302"/>
      <c r="D6" s="302"/>
      <c r="E6" s="302"/>
    </row>
    <row r="7" spans="1:18" ht="16.5" thickBot="1">
      <c r="E7" s="76" t="s">
        <v>612</v>
      </c>
    </row>
    <row r="8" spans="1:18" ht="30.75" customHeight="1" thickBot="1">
      <c r="A8" s="77" t="s">
        <v>613</v>
      </c>
      <c r="B8" s="78" t="s">
        <v>614</v>
      </c>
      <c r="C8" s="78" t="s">
        <v>315</v>
      </c>
      <c r="D8" s="78" t="s">
        <v>316</v>
      </c>
      <c r="E8" s="248" t="s">
        <v>5</v>
      </c>
    </row>
    <row r="9" spans="1:18">
      <c r="A9" s="79" t="s">
        <v>615</v>
      </c>
      <c r="B9" s="80" t="s">
        <v>321</v>
      </c>
      <c r="C9" s="80" t="s">
        <v>322</v>
      </c>
      <c r="D9" s="80" t="s">
        <v>616</v>
      </c>
      <c r="E9" s="81">
        <f>E10+E12+E15+E18+E20+E26</f>
        <v>181030.60000000003</v>
      </c>
    </row>
    <row r="10" spans="1:18" ht="45" hidden="1" customHeight="1">
      <c r="A10" s="82" t="s">
        <v>617</v>
      </c>
      <c r="B10" s="83" t="s">
        <v>321</v>
      </c>
      <c r="C10" s="83" t="s">
        <v>323</v>
      </c>
      <c r="D10" s="83" t="s">
        <v>616</v>
      </c>
      <c r="E10" s="84">
        <f>E11</f>
        <v>0</v>
      </c>
    </row>
    <row r="11" spans="1:18" hidden="1">
      <c r="A11" s="85" t="s">
        <v>324</v>
      </c>
      <c r="B11" s="86" t="s">
        <v>321</v>
      </c>
      <c r="C11" s="86" t="s">
        <v>323</v>
      </c>
      <c r="D11" s="86" t="s">
        <v>618</v>
      </c>
      <c r="E11" s="87"/>
    </row>
    <row r="12" spans="1:18" ht="48.75" customHeight="1">
      <c r="A12" s="82" t="s">
        <v>328</v>
      </c>
      <c r="B12" s="83" t="s">
        <v>321</v>
      </c>
      <c r="C12" s="83" t="s">
        <v>329</v>
      </c>
      <c r="D12" s="83" t="s">
        <v>616</v>
      </c>
      <c r="E12" s="84">
        <f>E13+E14</f>
        <v>3146.4</v>
      </c>
    </row>
    <row r="13" spans="1:18">
      <c r="A13" s="85" t="s">
        <v>332</v>
      </c>
      <c r="B13" s="86" t="s">
        <v>321</v>
      </c>
      <c r="C13" s="86" t="s">
        <v>329</v>
      </c>
      <c r="D13" s="86" t="s">
        <v>537</v>
      </c>
      <c r="E13" s="87">
        <f>прил.8_вед!H88</f>
        <v>1873</v>
      </c>
    </row>
    <row r="14" spans="1:18" ht="47.25">
      <c r="A14" s="85" t="s">
        <v>619</v>
      </c>
      <c r="B14" s="86" t="s">
        <v>321</v>
      </c>
      <c r="C14" s="86" t="s">
        <v>329</v>
      </c>
      <c r="D14" s="86" t="s">
        <v>620</v>
      </c>
      <c r="E14" s="87">
        <f>прил.8_вед!H90</f>
        <v>1273.4000000000001</v>
      </c>
    </row>
    <row r="15" spans="1:18" ht="62.25" customHeight="1">
      <c r="A15" s="82" t="s">
        <v>621</v>
      </c>
      <c r="B15" s="83" t="s">
        <v>321</v>
      </c>
      <c r="C15" s="83" t="s">
        <v>335</v>
      </c>
      <c r="D15" s="83" t="s">
        <v>616</v>
      </c>
      <c r="E15" s="84">
        <f>E16+E17</f>
        <v>39358.699999999997</v>
      </c>
    </row>
    <row r="16" spans="1:18">
      <c r="A16" s="85" t="s">
        <v>332</v>
      </c>
      <c r="B16" s="86" t="s">
        <v>321</v>
      </c>
      <c r="C16" s="86" t="s">
        <v>335</v>
      </c>
      <c r="D16" s="86" t="s">
        <v>537</v>
      </c>
      <c r="E16" s="87">
        <f>прил.8_вед!H17</f>
        <v>37634.199999999997</v>
      </c>
    </row>
    <row r="17" spans="1:5" ht="47.25">
      <c r="A17" s="85" t="s">
        <v>719</v>
      </c>
      <c r="B17" s="86" t="s">
        <v>321</v>
      </c>
      <c r="C17" s="86" t="s">
        <v>335</v>
      </c>
      <c r="D17" s="86" t="s">
        <v>790</v>
      </c>
      <c r="E17" s="87">
        <f>прил.8_вед!H21</f>
        <v>1724.5</v>
      </c>
    </row>
    <row r="18" spans="1:5" ht="31.5">
      <c r="A18" s="82" t="s">
        <v>548</v>
      </c>
      <c r="B18" s="83" t="s">
        <v>321</v>
      </c>
      <c r="C18" s="83" t="s">
        <v>549</v>
      </c>
      <c r="D18" s="83" t="s">
        <v>616</v>
      </c>
      <c r="E18" s="84">
        <f>E19</f>
        <v>30141.200000000001</v>
      </c>
    </row>
    <row r="19" spans="1:5" ht="28.5" customHeight="1">
      <c r="A19" s="85" t="s">
        <v>552</v>
      </c>
      <c r="B19" s="86" t="s">
        <v>321</v>
      </c>
      <c r="C19" s="86" t="s">
        <v>549</v>
      </c>
      <c r="D19" s="86" t="s">
        <v>551</v>
      </c>
      <c r="E19" s="87">
        <f>прил.8_вед!H220</f>
        <v>30141.200000000001</v>
      </c>
    </row>
    <row r="20" spans="1:5">
      <c r="A20" s="82" t="s">
        <v>340</v>
      </c>
      <c r="B20" s="83" t="s">
        <v>321</v>
      </c>
      <c r="C20" s="83" t="s">
        <v>341</v>
      </c>
      <c r="D20" s="83" t="s">
        <v>616</v>
      </c>
      <c r="E20" s="84">
        <f>E21</f>
        <v>1700</v>
      </c>
    </row>
    <row r="21" spans="1:5">
      <c r="A21" s="85" t="s">
        <v>340</v>
      </c>
      <c r="B21" s="86" t="s">
        <v>321</v>
      </c>
      <c r="C21" s="86" t="s">
        <v>341</v>
      </c>
      <c r="D21" s="86" t="s">
        <v>622</v>
      </c>
      <c r="E21" s="87">
        <f>E22</f>
        <v>1700</v>
      </c>
    </row>
    <row r="22" spans="1:5" ht="47.25">
      <c r="A22" s="85" t="s">
        <v>623</v>
      </c>
      <c r="B22" s="86" t="s">
        <v>321</v>
      </c>
      <c r="C22" s="86" t="s">
        <v>341</v>
      </c>
      <c r="D22" s="86" t="s">
        <v>343</v>
      </c>
      <c r="E22" s="87">
        <f>прил.8_вед!H23</f>
        <v>1700</v>
      </c>
    </row>
    <row r="23" spans="1:5">
      <c r="A23" s="85" t="s">
        <v>624</v>
      </c>
      <c r="B23" s="86" t="s">
        <v>321</v>
      </c>
      <c r="C23" s="86" t="s">
        <v>341</v>
      </c>
      <c r="D23" s="86" t="s">
        <v>721</v>
      </c>
      <c r="E23" s="87">
        <v>1000</v>
      </c>
    </row>
    <row r="24" spans="1:5" ht="47.25">
      <c r="A24" s="85" t="s">
        <v>625</v>
      </c>
      <c r="B24" s="86" t="s">
        <v>321</v>
      </c>
      <c r="C24" s="86" t="s">
        <v>341</v>
      </c>
      <c r="D24" s="86" t="s">
        <v>722</v>
      </c>
      <c r="E24" s="87">
        <v>530</v>
      </c>
    </row>
    <row r="25" spans="1:5">
      <c r="A25" s="85" t="s">
        <v>723</v>
      </c>
      <c r="B25" s="86" t="s">
        <v>321</v>
      </c>
      <c r="C25" s="86" t="s">
        <v>341</v>
      </c>
      <c r="D25" s="86" t="s">
        <v>724</v>
      </c>
      <c r="E25" s="87">
        <v>170</v>
      </c>
    </row>
    <row r="26" spans="1:5">
      <c r="A26" s="82" t="s">
        <v>346</v>
      </c>
      <c r="B26" s="83" t="s">
        <v>321</v>
      </c>
      <c r="C26" s="83" t="s">
        <v>347</v>
      </c>
      <c r="D26" s="83" t="s">
        <v>616</v>
      </c>
      <c r="E26" s="84">
        <f>E30+E31+E34+E36++E27+E32+E33</f>
        <v>106684.30000000002</v>
      </c>
    </row>
    <row r="27" spans="1:5" ht="31.5">
      <c r="A27" s="82" t="s">
        <v>348</v>
      </c>
      <c r="B27" s="83" t="s">
        <v>321</v>
      </c>
      <c r="C27" s="83" t="s">
        <v>347</v>
      </c>
      <c r="D27" s="83" t="s">
        <v>792</v>
      </c>
      <c r="E27" s="84">
        <f>E28+E29</f>
        <v>849.90000000000009</v>
      </c>
    </row>
    <row r="28" spans="1:5" ht="31.5">
      <c r="A28" s="85" t="s">
        <v>350</v>
      </c>
      <c r="B28" s="86" t="s">
        <v>362</v>
      </c>
      <c r="C28" s="86" t="s">
        <v>793</v>
      </c>
      <c r="D28" s="86" t="s">
        <v>352</v>
      </c>
      <c r="E28" s="87">
        <f>прил.8_вед!H28</f>
        <v>674.2</v>
      </c>
    </row>
    <row r="29" spans="1:5" ht="31.5">
      <c r="A29" s="29" t="s">
        <v>765</v>
      </c>
      <c r="B29" s="86" t="s">
        <v>321</v>
      </c>
      <c r="C29" s="86" t="s">
        <v>347</v>
      </c>
      <c r="D29" s="96" t="s">
        <v>766</v>
      </c>
      <c r="E29" s="87">
        <f>прил.8_вед!H30</f>
        <v>175.7</v>
      </c>
    </row>
    <row r="30" spans="1:5" ht="20.25" customHeight="1">
      <c r="A30" s="85" t="s">
        <v>332</v>
      </c>
      <c r="B30" s="86" t="s">
        <v>321</v>
      </c>
      <c r="C30" s="86" t="s">
        <v>347</v>
      </c>
      <c r="D30" s="86" t="s">
        <v>537</v>
      </c>
      <c r="E30" s="87">
        <f>прил.8_вед!H225</f>
        <v>5648.7000000000007</v>
      </c>
    </row>
    <row r="31" spans="1:5" ht="32.25" customHeight="1">
      <c r="A31" s="85" t="s">
        <v>384</v>
      </c>
      <c r="B31" s="86" t="s">
        <v>321</v>
      </c>
      <c r="C31" s="86" t="s">
        <v>347</v>
      </c>
      <c r="D31" s="86" t="s">
        <v>385</v>
      </c>
      <c r="E31" s="87">
        <f>прил.8_вед!H156+прил.8_вед!H267</f>
        <v>9136.2000000000007</v>
      </c>
    </row>
    <row r="32" spans="1:5" ht="45.75" customHeight="1">
      <c r="A32" s="85" t="s">
        <v>355</v>
      </c>
      <c r="B32" s="86" t="s">
        <v>321</v>
      </c>
      <c r="C32" s="86" t="s">
        <v>347</v>
      </c>
      <c r="D32" s="86" t="s">
        <v>356</v>
      </c>
      <c r="E32" s="87">
        <f>прил.8_вед!H33</f>
        <v>1835.6</v>
      </c>
    </row>
    <row r="33" spans="1:5" ht="30.75" customHeight="1">
      <c r="A33" s="222" t="s">
        <v>357</v>
      </c>
      <c r="B33" s="86" t="s">
        <v>321</v>
      </c>
      <c r="C33" s="86" t="s">
        <v>347</v>
      </c>
      <c r="D33" s="86" t="s">
        <v>358</v>
      </c>
      <c r="E33" s="87">
        <f>прил.8_вед!H35+прил.8_вед!H228</f>
        <v>84431.900000000009</v>
      </c>
    </row>
    <row r="34" spans="1:5" ht="29.25" customHeight="1">
      <c r="A34" s="85" t="s">
        <v>468</v>
      </c>
      <c r="B34" s="86" t="s">
        <v>321</v>
      </c>
      <c r="C34" s="86" t="s">
        <v>347</v>
      </c>
      <c r="D34" s="86" t="s">
        <v>469</v>
      </c>
      <c r="E34" s="87">
        <f>E35</f>
        <v>1420</v>
      </c>
    </row>
    <row r="35" spans="1:5" ht="31.5">
      <c r="A35" s="85" t="s">
        <v>384</v>
      </c>
      <c r="B35" s="86" t="s">
        <v>321</v>
      </c>
      <c r="C35" s="86" t="s">
        <v>347</v>
      </c>
      <c r="D35" s="86" t="s">
        <v>749</v>
      </c>
      <c r="E35" s="87">
        <f>прил.8_вед!H94</f>
        <v>1420</v>
      </c>
    </row>
    <row r="36" spans="1:5" ht="31.5">
      <c r="A36" s="85" t="s">
        <v>360</v>
      </c>
      <c r="B36" s="86" t="s">
        <v>321</v>
      </c>
      <c r="C36" s="86" t="s">
        <v>347</v>
      </c>
      <c r="D36" s="86" t="s">
        <v>361</v>
      </c>
      <c r="E36" s="87">
        <f>E37+E38</f>
        <v>3362</v>
      </c>
    </row>
    <row r="37" spans="1:5" ht="46.5" customHeight="1">
      <c r="A37" s="85" t="s">
        <v>726</v>
      </c>
      <c r="B37" s="86" t="s">
        <v>321</v>
      </c>
      <c r="C37" s="86" t="s">
        <v>347</v>
      </c>
      <c r="D37" s="86" t="s">
        <v>727</v>
      </c>
      <c r="E37" s="87">
        <f>прил.8_вед!H37</f>
        <v>121</v>
      </c>
    </row>
    <row r="38" spans="1:5" ht="46.5" customHeight="1">
      <c r="A38" s="29" t="s">
        <v>776</v>
      </c>
      <c r="B38" s="86" t="s">
        <v>321</v>
      </c>
      <c r="C38" s="86" t="s">
        <v>347</v>
      </c>
      <c r="D38" s="86" t="s">
        <v>361</v>
      </c>
      <c r="E38" s="87">
        <f>прил.8_вед!H229</f>
        <v>3241</v>
      </c>
    </row>
    <row r="39" spans="1:5" ht="18.75" customHeight="1">
      <c r="A39" s="82" t="s">
        <v>626</v>
      </c>
      <c r="B39" s="83" t="s">
        <v>323</v>
      </c>
      <c r="C39" s="83" t="s">
        <v>322</v>
      </c>
      <c r="D39" s="83" t="s">
        <v>616</v>
      </c>
      <c r="E39" s="84">
        <f>E40</f>
        <v>521.9</v>
      </c>
    </row>
    <row r="40" spans="1:5" ht="27.75" customHeight="1">
      <c r="A40" s="263" t="s">
        <v>794</v>
      </c>
      <c r="B40" s="83" t="s">
        <v>323</v>
      </c>
      <c r="C40" s="83" t="s">
        <v>329</v>
      </c>
      <c r="D40" s="83" t="s">
        <v>616</v>
      </c>
      <c r="E40" s="84">
        <f>E41</f>
        <v>521.9</v>
      </c>
    </row>
    <row r="41" spans="1:5" ht="44.25" customHeight="1">
      <c r="A41" s="85" t="s">
        <v>68</v>
      </c>
      <c r="B41" s="86" t="s">
        <v>323</v>
      </c>
      <c r="C41" s="86" t="s">
        <v>329</v>
      </c>
      <c r="D41" s="86" t="s">
        <v>364</v>
      </c>
      <c r="E41" s="87">
        <f>прил.8_вед!H40</f>
        <v>521.9</v>
      </c>
    </row>
    <row r="42" spans="1:5" ht="43.5">
      <c r="A42" s="263" t="s">
        <v>635</v>
      </c>
      <c r="B42" s="83" t="s">
        <v>329</v>
      </c>
      <c r="C42" s="83" t="s">
        <v>322</v>
      </c>
      <c r="D42" s="83" t="s">
        <v>616</v>
      </c>
      <c r="E42" s="84">
        <f>E43+E48</f>
        <v>3302.3</v>
      </c>
    </row>
    <row r="43" spans="1:5">
      <c r="A43" s="82" t="s">
        <v>484</v>
      </c>
      <c r="B43" s="83" t="s">
        <v>329</v>
      </c>
      <c r="C43" s="83" t="s">
        <v>323</v>
      </c>
      <c r="D43" s="83" t="s">
        <v>616</v>
      </c>
      <c r="E43" s="84">
        <f>E44+E45+E46+E47</f>
        <v>3055.9</v>
      </c>
    </row>
    <row r="44" spans="1:5" ht="31.5">
      <c r="A44" s="85" t="s">
        <v>485</v>
      </c>
      <c r="B44" s="86" t="s">
        <v>329</v>
      </c>
      <c r="C44" s="86" t="s">
        <v>323</v>
      </c>
      <c r="D44" s="86" t="s">
        <v>488</v>
      </c>
      <c r="E44" s="87">
        <f>прил.8_вед!H166</f>
        <v>355.9</v>
      </c>
    </row>
    <row r="45" spans="1:5" ht="45" customHeight="1">
      <c r="A45" s="85" t="s">
        <v>636</v>
      </c>
      <c r="B45" s="86" t="s">
        <v>329</v>
      </c>
      <c r="C45" s="86" t="s">
        <v>323</v>
      </c>
      <c r="D45" s="86" t="s">
        <v>492</v>
      </c>
      <c r="E45" s="87">
        <f>прил.8_вед!H168</f>
        <v>2027</v>
      </c>
    </row>
    <row r="46" spans="1:5" ht="47.25">
      <c r="A46" s="85" t="s">
        <v>493</v>
      </c>
      <c r="B46" s="86" t="s">
        <v>329</v>
      </c>
      <c r="C46" s="86" t="s">
        <v>323</v>
      </c>
      <c r="D46" s="86" t="s">
        <v>494</v>
      </c>
      <c r="E46" s="87">
        <f>прил.8_вед!H170</f>
        <v>420.4</v>
      </c>
    </row>
    <row r="47" spans="1:5" ht="47.25">
      <c r="A47" s="85" t="s">
        <v>495</v>
      </c>
      <c r="B47" s="86" t="s">
        <v>329</v>
      </c>
      <c r="C47" s="86" t="s">
        <v>323</v>
      </c>
      <c r="D47" s="86" t="s">
        <v>496</v>
      </c>
      <c r="E47" s="87">
        <f>прил.8_вед!H172</f>
        <v>252.6</v>
      </c>
    </row>
    <row r="48" spans="1:5" ht="63">
      <c r="A48" s="82" t="s">
        <v>504</v>
      </c>
      <c r="B48" s="83" t="s">
        <v>329</v>
      </c>
      <c r="C48" s="83" t="s">
        <v>401</v>
      </c>
      <c r="D48" s="83" t="s">
        <v>616</v>
      </c>
      <c r="E48" s="84">
        <f>E49</f>
        <v>246.4</v>
      </c>
    </row>
    <row r="49" spans="1:5" ht="31.5">
      <c r="A49" s="85" t="s">
        <v>505</v>
      </c>
      <c r="B49" s="86" t="s">
        <v>329</v>
      </c>
      <c r="C49" s="86" t="s">
        <v>401</v>
      </c>
      <c r="D49" s="86" t="s">
        <v>506</v>
      </c>
      <c r="E49" s="87">
        <f>прил.8_вед!H43</f>
        <v>246.4</v>
      </c>
    </row>
    <row r="50" spans="1:5">
      <c r="A50" s="82" t="s">
        <v>365</v>
      </c>
      <c r="B50" s="83" t="s">
        <v>335</v>
      </c>
      <c r="C50" s="83"/>
      <c r="D50" s="83"/>
      <c r="E50" s="84">
        <f>E51+E53</f>
        <v>11257</v>
      </c>
    </row>
    <row r="51" spans="1:5">
      <c r="A51" s="45" t="s">
        <v>770</v>
      </c>
      <c r="B51" s="86" t="s">
        <v>335</v>
      </c>
      <c r="C51" s="86" t="s">
        <v>323</v>
      </c>
      <c r="D51" s="83"/>
      <c r="E51" s="87">
        <f>E52</f>
        <v>11080</v>
      </c>
    </row>
    <row r="52" spans="1:5" ht="47.25">
      <c r="A52" s="29" t="s">
        <v>835</v>
      </c>
      <c r="B52" s="86" t="s">
        <v>335</v>
      </c>
      <c r="C52" s="86" t="s">
        <v>323</v>
      </c>
      <c r="D52" s="96" t="s">
        <v>771</v>
      </c>
      <c r="E52" s="84">
        <f>прил.8_вед!H47</f>
        <v>11080</v>
      </c>
    </row>
    <row r="53" spans="1:5" ht="31.5">
      <c r="A53" s="85" t="s">
        <v>729</v>
      </c>
      <c r="B53" s="86" t="s">
        <v>335</v>
      </c>
      <c r="C53" s="86" t="s">
        <v>341</v>
      </c>
      <c r="D53" s="86" t="s">
        <v>361</v>
      </c>
      <c r="E53" s="87">
        <f>E54</f>
        <v>177</v>
      </c>
    </row>
    <row r="54" spans="1:5" ht="31.5">
      <c r="A54" s="85" t="s">
        <v>360</v>
      </c>
      <c r="B54" s="86" t="s">
        <v>335</v>
      </c>
      <c r="C54" s="86" t="s">
        <v>341</v>
      </c>
      <c r="D54" s="86" t="s">
        <v>730</v>
      </c>
      <c r="E54" s="87">
        <f>прил.8_вед!H232</f>
        <v>177</v>
      </c>
    </row>
    <row r="55" spans="1:5" ht="31.5">
      <c r="A55" s="82" t="s">
        <v>370</v>
      </c>
      <c r="B55" s="83" t="s">
        <v>371</v>
      </c>
      <c r="C55" s="83" t="s">
        <v>322</v>
      </c>
      <c r="D55" s="83" t="s">
        <v>616</v>
      </c>
      <c r="E55" s="84">
        <f>E56+E64+E72+E60</f>
        <v>8490.2999999999993</v>
      </c>
    </row>
    <row r="56" spans="1:5">
      <c r="A56" s="82" t="s">
        <v>372</v>
      </c>
      <c r="B56" s="83" t="s">
        <v>371</v>
      </c>
      <c r="C56" s="83" t="s">
        <v>321</v>
      </c>
      <c r="D56" s="83" t="s">
        <v>616</v>
      </c>
      <c r="E56" s="84">
        <f>E58+E59+E57</f>
        <v>1290</v>
      </c>
    </row>
    <row r="57" spans="1:5" ht="31.5">
      <c r="A57" s="85" t="s">
        <v>637</v>
      </c>
      <c r="B57" s="86" t="s">
        <v>371</v>
      </c>
      <c r="C57" s="86" t="s">
        <v>321</v>
      </c>
      <c r="D57" s="96" t="s">
        <v>772</v>
      </c>
      <c r="E57" s="87">
        <f>прил.8_вед!H51</f>
        <v>990</v>
      </c>
    </row>
    <row r="58" spans="1:5" ht="31.5">
      <c r="A58" s="85" t="s">
        <v>637</v>
      </c>
      <c r="B58" s="86" t="s">
        <v>371</v>
      </c>
      <c r="C58" s="86" t="s">
        <v>321</v>
      </c>
      <c r="D58" s="86" t="s">
        <v>732</v>
      </c>
      <c r="E58" s="87">
        <f>прил.8_вед!H52</f>
        <v>300</v>
      </c>
    </row>
    <row r="59" spans="1:5" ht="63" hidden="1">
      <c r="A59" s="85" t="s">
        <v>731</v>
      </c>
      <c r="B59" s="86" t="s">
        <v>371</v>
      </c>
      <c r="C59" s="86" t="s">
        <v>321</v>
      </c>
      <c r="D59" s="86" t="s">
        <v>554</v>
      </c>
      <c r="E59" s="87"/>
    </row>
    <row r="60" spans="1:5">
      <c r="A60" s="82" t="s">
        <v>377</v>
      </c>
      <c r="B60" s="83" t="s">
        <v>371</v>
      </c>
      <c r="C60" s="83" t="s">
        <v>323</v>
      </c>
      <c r="D60" s="83" t="s">
        <v>616</v>
      </c>
      <c r="E60" s="84">
        <f>E62+E63</f>
        <v>0</v>
      </c>
    </row>
    <row r="61" spans="1:5" ht="94.5" hidden="1">
      <c r="A61" s="85" t="s">
        <v>733</v>
      </c>
      <c r="B61" s="86" t="s">
        <v>371</v>
      </c>
      <c r="C61" s="86" t="s">
        <v>323</v>
      </c>
      <c r="D61" s="86" t="s">
        <v>378</v>
      </c>
      <c r="E61" s="87"/>
    </row>
    <row r="62" spans="1:5" ht="63">
      <c r="A62" s="85" t="s">
        <v>510</v>
      </c>
      <c r="B62" s="86" t="s">
        <v>371</v>
      </c>
      <c r="C62" s="86" t="s">
        <v>323</v>
      </c>
      <c r="D62" s="86" t="s">
        <v>554</v>
      </c>
      <c r="E62" s="87">
        <v>0</v>
      </c>
    </row>
    <row r="63" spans="1:5" ht="65.25" hidden="1" customHeight="1">
      <c r="A63" s="29" t="s">
        <v>778</v>
      </c>
      <c r="B63" s="86" t="s">
        <v>371</v>
      </c>
      <c r="C63" s="86" t="s">
        <v>323</v>
      </c>
      <c r="D63" s="96" t="s">
        <v>779</v>
      </c>
      <c r="E63" s="87">
        <f>прил.8_вед!H238</f>
        <v>0</v>
      </c>
    </row>
    <row r="64" spans="1:5">
      <c r="A64" s="82" t="s">
        <v>379</v>
      </c>
      <c r="B64" s="83" t="s">
        <v>371</v>
      </c>
      <c r="C64" s="83" t="s">
        <v>329</v>
      </c>
      <c r="D64" s="83" t="s">
        <v>616</v>
      </c>
      <c r="E64" s="84">
        <f>E65+E66+E67+E68+E69</f>
        <v>6816.3</v>
      </c>
    </row>
    <row r="65" spans="1:5" ht="45.75" customHeight="1">
      <c r="A65" s="85" t="s">
        <v>734</v>
      </c>
      <c r="B65" s="86" t="s">
        <v>371</v>
      </c>
      <c r="C65" s="86" t="s">
        <v>329</v>
      </c>
      <c r="D65" s="86" t="s">
        <v>735</v>
      </c>
      <c r="E65" s="87"/>
    </row>
    <row r="66" spans="1:5" hidden="1">
      <c r="A66" s="85" t="s">
        <v>736</v>
      </c>
      <c r="B66" s="86" t="s">
        <v>371</v>
      </c>
      <c r="C66" s="86" t="s">
        <v>329</v>
      </c>
      <c r="D66" s="86" t="s">
        <v>737</v>
      </c>
      <c r="E66" s="87"/>
    </row>
    <row r="67" spans="1:5">
      <c r="A67" s="85" t="s">
        <v>512</v>
      </c>
      <c r="B67" s="86" t="s">
        <v>371</v>
      </c>
      <c r="C67" s="86" t="s">
        <v>329</v>
      </c>
      <c r="D67" s="86" t="s">
        <v>513</v>
      </c>
      <c r="E67" s="223">
        <f>прил.8_вед!H241</f>
        <v>300</v>
      </c>
    </row>
    <row r="68" spans="1:5" ht="31.5" hidden="1">
      <c r="A68" s="85" t="s">
        <v>380</v>
      </c>
      <c r="B68" s="86" t="s">
        <v>371</v>
      </c>
      <c r="C68" s="86" t="s">
        <v>329</v>
      </c>
      <c r="D68" s="86" t="s">
        <v>381</v>
      </c>
      <c r="E68" s="223"/>
    </row>
    <row r="69" spans="1:5" ht="30.75" customHeight="1">
      <c r="A69" s="224" t="s">
        <v>360</v>
      </c>
      <c r="B69" s="225" t="s">
        <v>371</v>
      </c>
      <c r="C69" s="225" t="s">
        <v>329</v>
      </c>
      <c r="D69" s="225" t="s">
        <v>361</v>
      </c>
      <c r="E69" s="223">
        <f>E70+E71</f>
        <v>6516.3</v>
      </c>
    </row>
    <row r="70" spans="1:5" ht="60" customHeight="1">
      <c r="A70" s="29" t="s">
        <v>780</v>
      </c>
      <c r="B70" s="86" t="s">
        <v>371</v>
      </c>
      <c r="C70" s="86" t="s">
        <v>329</v>
      </c>
      <c r="D70" s="96" t="s">
        <v>779</v>
      </c>
      <c r="E70" s="87">
        <f>прил.8_вед!H242</f>
        <v>1284.5</v>
      </c>
    </row>
    <row r="71" spans="1:5" ht="63">
      <c r="A71" s="29" t="s">
        <v>778</v>
      </c>
      <c r="B71" s="86" t="s">
        <v>371</v>
      </c>
      <c r="C71" s="86" t="s">
        <v>323</v>
      </c>
      <c r="D71" s="96" t="s">
        <v>779</v>
      </c>
      <c r="E71" s="87">
        <f>прил.8_вед!H243</f>
        <v>5231.8</v>
      </c>
    </row>
    <row r="72" spans="1:5" ht="31.5">
      <c r="A72" s="82" t="s">
        <v>382</v>
      </c>
      <c r="B72" s="83" t="s">
        <v>371</v>
      </c>
      <c r="C72" s="83" t="s">
        <v>371</v>
      </c>
      <c r="D72" s="83" t="s">
        <v>616</v>
      </c>
      <c r="E72" s="84">
        <f>E73+E74</f>
        <v>384</v>
      </c>
    </row>
    <row r="73" spans="1:5" ht="31.5">
      <c r="A73" s="85" t="s">
        <v>384</v>
      </c>
      <c r="B73" s="86" t="s">
        <v>371</v>
      </c>
      <c r="C73" s="86" t="s">
        <v>371</v>
      </c>
      <c r="D73" s="86" t="s">
        <v>385</v>
      </c>
      <c r="E73" s="87">
        <f>прил.8_вед!H184</f>
        <v>0</v>
      </c>
    </row>
    <row r="74" spans="1:5">
      <c r="A74" s="85" t="s">
        <v>638</v>
      </c>
      <c r="B74" s="86" t="s">
        <v>371</v>
      </c>
      <c r="C74" s="86" t="s">
        <v>371</v>
      </c>
      <c r="D74" s="86" t="s">
        <v>387</v>
      </c>
      <c r="E74" s="87">
        <f>прил.8_вед!H56</f>
        <v>384</v>
      </c>
    </row>
    <row r="75" spans="1:5">
      <c r="A75" s="82" t="s">
        <v>389</v>
      </c>
      <c r="B75" s="83" t="s">
        <v>390</v>
      </c>
      <c r="C75" s="83" t="s">
        <v>322</v>
      </c>
      <c r="D75" s="83" t="s">
        <v>616</v>
      </c>
      <c r="E75" s="84">
        <f>E76+E78+E89+E92+E98</f>
        <v>117249.7</v>
      </c>
    </row>
    <row r="76" spans="1:5">
      <c r="A76" s="82" t="s">
        <v>391</v>
      </c>
      <c r="B76" s="83" t="s">
        <v>390</v>
      </c>
      <c r="C76" s="83" t="s">
        <v>321</v>
      </c>
      <c r="D76" s="83" t="s">
        <v>616</v>
      </c>
      <c r="E76" s="84">
        <f>E77</f>
        <v>39140.699999999997</v>
      </c>
    </row>
    <row r="77" spans="1:5" ht="31.5">
      <c r="A77" s="85" t="s">
        <v>384</v>
      </c>
      <c r="B77" s="86" t="s">
        <v>390</v>
      </c>
      <c r="C77" s="86" t="s">
        <v>321</v>
      </c>
      <c r="D77" s="86" t="s">
        <v>393</v>
      </c>
      <c r="E77" s="87">
        <f>прил.8_вед!H97+прил.8_вед!H102+прил.8_вед!H107+прил.8_вед!H112</f>
        <v>39140.699999999997</v>
      </c>
    </row>
    <row r="78" spans="1:5">
      <c r="A78" s="82" t="s">
        <v>454</v>
      </c>
      <c r="B78" s="83" t="s">
        <v>390</v>
      </c>
      <c r="C78" s="83" t="s">
        <v>323</v>
      </c>
      <c r="D78" s="83" t="s">
        <v>616</v>
      </c>
      <c r="E78" s="84">
        <f>E79+E83+E85+E88</f>
        <v>73944.100000000006</v>
      </c>
    </row>
    <row r="79" spans="1:5" ht="31.5">
      <c r="A79" s="85" t="s">
        <v>588</v>
      </c>
      <c r="B79" s="86" t="s">
        <v>390</v>
      </c>
      <c r="C79" s="86" t="s">
        <v>323</v>
      </c>
      <c r="D79" s="86" t="s">
        <v>590</v>
      </c>
      <c r="E79" s="87">
        <f>E80+E81</f>
        <v>47656.5</v>
      </c>
    </row>
    <row r="80" spans="1:5" ht="31.5">
      <c r="A80" s="85" t="s">
        <v>384</v>
      </c>
      <c r="B80" s="86" t="s">
        <v>390</v>
      </c>
      <c r="C80" s="86" t="s">
        <v>323</v>
      </c>
      <c r="D80" s="86" t="s">
        <v>590</v>
      </c>
      <c r="E80" s="223">
        <f>прил.8_вед!H287+прил.8_вед!H308+прил.8_вед!H334</f>
        <v>11755.699999999999</v>
      </c>
    </row>
    <row r="81" spans="1:5" ht="110.25" customHeight="1">
      <c r="A81" s="85" t="s">
        <v>591</v>
      </c>
      <c r="B81" s="86" t="s">
        <v>390</v>
      </c>
      <c r="C81" s="86" t="s">
        <v>323</v>
      </c>
      <c r="D81" s="86" t="s">
        <v>592</v>
      </c>
      <c r="E81" s="87">
        <f>прил.8_вед!H288+прил.8_вед!H309+прил.8_вед!H335</f>
        <v>35900.800000000003</v>
      </c>
    </row>
    <row r="82" spans="1:5" ht="63" hidden="1">
      <c r="A82" s="85" t="s">
        <v>795</v>
      </c>
      <c r="B82" s="86" t="s">
        <v>390</v>
      </c>
      <c r="C82" s="86" t="s">
        <v>323</v>
      </c>
      <c r="D82" s="86" t="s">
        <v>796</v>
      </c>
      <c r="E82" s="87"/>
    </row>
    <row r="83" spans="1:5" ht="19.5" customHeight="1">
      <c r="A83" s="85" t="s">
        <v>458</v>
      </c>
      <c r="B83" s="86" t="s">
        <v>390</v>
      </c>
      <c r="C83" s="86" t="s">
        <v>323</v>
      </c>
      <c r="D83" s="86" t="s">
        <v>459</v>
      </c>
      <c r="E83" s="87">
        <f>E84</f>
        <v>23534.799999999999</v>
      </c>
    </row>
    <row r="84" spans="1:5" ht="31.5">
      <c r="A84" s="85" t="s">
        <v>384</v>
      </c>
      <c r="B84" s="86" t="s">
        <v>390</v>
      </c>
      <c r="C84" s="86" t="s">
        <v>323</v>
      </c>
      <c r="D84" s="86" t="s">
        <v>460</v>
      </c>
      <c r="E84" s="87">
        <f>прил.8_вед!H129+прил.8_вед!H139+прил.8_вед!H148</f>
        <v>23534.799999999999</v>
      </c>
    </row>
    <row r="85" spans="1:5" ht="31.5" hidden="1">
      <c r="A85" s="226" t="s">
        <v>450</v>
      </c>
      <c r="B85" s="86" t="s">
        <v>390</v>
      </c>
      <c r="C85" s="86" t="s">
        <v>323</v>
      </c>
      <c r="D85" s="86" t="s">
        <v>500</v>
      </c>
      <c r="E85" s="87"/>
    </row>
    <row r="86" spans="1:5" ht="47.25" hidden="1">
      <c r="A86" s="222" t="s">
        <v>595</v>
      </c>
      <c r="B86" s="86" t="s">
        <v>390</v>
      </c>
      <c r="C86" s="86" t="s">
        <v>323</v>
      </c>
      <c r="D86" s="86" t="s">
        <v>596</v>
      </c>
      <c r="E86" s="87"/>
    </row>
    <row r="87" spans="1:5" ht="30.75" customHeight="1">
      <c r="A87" s="29" t="s">
        <v>360</v>
      </c>
      <c r="B87" s="86" t="s">
        <v>390</v>
      </c>
      <c r="C87" s="86" t="s">
        <v>323</v>
      </c>
      <c r="D87" s="86" t="s">
        <v>361</v>
      </c>
      <c r="E87" s="87">
        <f>E88</f>
        <v>2752.8</v>
      </c>
    </row>
    <row r="88" spans="1:5" ht="43.5" customHeight="1">
      <c r="A88" s="29" t="s">
        <v>781</v>
      </c>
      <c r="B88" s="86" t="s">
        <v>390</v>
      </c>
      <c r="C88" s="86" t="s">
        <v>323</v>
      </c>
      <c r="D88" s="96" t="s">
        <v>782</v>
      </c>
      <c r="E88" s="87">
        <f>прил.8_вед!H247</f>
        <v>2752.8</v>
      </c>
    </row>
    <row r="89" spans="1:5" ht="31.5" customHeight="1">
      <c r="A89" s="263" t="s">
        <v>442</v>
      </c>
      <c r="B89" s="83" t="s">
        <v>390</v>
      </c>
      <c r="C89" s="83" t="s">
        <v>371</v>
      </c>
      <c r="D89" s="83" t="s">
        <v>616</v>
      </c>
      <c r="E89" s="84">
        <f>E90</f>
        <v>44.900000000000006</v>
      </c>
    </row>
    <row r="90" spans="1:5" ht="31.5">
      <c r="A90" s="85" t="s">
        <v>598</v>
      </c>
      <c r="B90" s="86" t="s">
        <v>390</v>
      </c>
      <c r="C90" s="86" t="s">
        <v>371</v>
      </c>
      <c r="D90" s="86" t="s">
        <v>599</v>
      </c>
      <c r="E90" s="87">
        <f>E91</f>
        <v>44.900000000000006</v>
      </c>
    </row>
    <row r="91" spans="1:5" ht="31.5">
      <c r="A91" s="85" t="s">
        <v>443</v>
      </c>
      <c r="B91" s="86" t="s">
        <v>390</v>
      </c>
      <c r="C91" s="86" t="s">
        <v>371</v>
      </c>
      <c r="D91" s="86" t="s">
        <v>444</v>
      </c>
      <c r="E91" s="87">
        <f>прил.8_вед!H293+прил.8_вед!H323+прил.8_вед!H344</f>
        <v>44.900000000000006</v>
      </c>
    </row>
    <row r="92" spans="1:5" ht="26.25" customHeight="1">
      <c r="A92" s="82" t="s">
        <v>395</v>
      </c>
      <c r="B92" s="83" t="s">
        <v>390</v>
      </c>
      <c r="C92" s="83" t="s">
        <v>390</v>
      </c>
      <c r="D92" s="83" t="s">
        <v>616</v>
      </c>
      <c r="E92" s="84">
        <f>E93+E95</f>
        <v>1800</v>
      </c>
    </row>
    <row r="93" spans="1:5" ht="31.5">
      <c r="A93" s="85" t="s">
        <v>639</v>
      </c>
      <c r="B93" s="86" t="s">
        <v>390</v>
      </c>
      <c r="C93" s="86" t="s">
        <v>390</v>
      </c>
      <c r="D93" s="86" t="s">
        <v>640</v>
      </c>
      <c r="E93" s="87">
        <f>E94</f>
        <v>800</v>
      </c>
    </row>
    <row r="94" spans="1:5" ht="31.5">
      <c r="A94" s="85" t="s">
        <v>396</v>
      </c>
      <c r="B94" s="86" t="s">
        <v>390</v>
      </c>
      <c r="C94" s="86" t="s">
        <v>390</v>
      </c>
      <c r="D94" s="86" t="s">
        <v>397</v>
      </c>
      <c r="E94" s="87">
        <f>прил.8_вед!H60</f>
        <v>800</v>
      </c>
    </row>
    <row r="95" spans="1:5" ht="31.5">
      <c r="A95" s="85" t="s">
        <v>641</v>
      </c>
      <c r="B95" s="86" t="s">
        <v>390</v>
      </c>
      <c r="C95" s="86" t="s">
        <v>390</v>
      </c>
      <c r="D95" s="86" t="s">
        <v>462</v>
      </c>
      <c r="E95" s="87">
        <f>E96</f>
        <v>1000</v>
      </c>
    </row>
    <row r="96" spans="1:5">
      <c r="A96" s="85" t="s">
        <v>463</v>
      </c>
      <c r="B96" s="86" t="s">
        <v>390</v>
      </c>
      <c r="C96" s="86" t="s">
        <v>390</v>
      </c>
      <c r="D96" s="86" t="s">
        <v>464</v>
      </c>
      <c r="E96" s="87">
        <f>прил.8_вед!H132+прил.8_вед!H141+прил.8_вед!H151+прил.8_вед!H298+прил.8_вед!H328+прил.8_вед!H349</f>
        <v>1000</v>
      </c>
    </row>
    <row r="97" spans="1:5" ht="31.5" hidden="1">
      <c r="A97" s="85" t="s">
        <v>517</v>
      </c>
      <c r="B97" s="86" t="s">
        <v>390</v>
      </c>
      <c r="C97" s="86" t="s">
        <v>390</v>
      </c>
      <c r="D97" s="86" t="s">
        <v>520</v>
      </c>
      <c r="E97" s="87"/>
    </row>
    <row r="98" spans="1:5">
      <c r="A98" s="82" t="s">
        <v>400</v>
      </c>
      <c r="B98" s="83" t="s">
        <v>390</v>
      </c>
      <c r="C98" s="83" t="s">
        <v>401</v>
      </c>
      <c r="D98" s="83" t="s">
        <v>616</v>
      </c>
      <c r="E98" s="84">
        <f>E99+E101</f>
        <v>2320</v>
      </c>
    </row>
    <row r="99" spans="1:5" ht="31.5">
      <c r="A99" s="85" t="s">
        <v>601</v>
      </c>
      <c r="B99" s="86" t="s">
        <v>390</v>
      </c>
      <c r="C99" s="86" t="s">
        <v>401</v>
      </c>
      <c r="D99" s="86" t="s">
        <v>602</v>
      </c>
      <c r="E99" s="87">
        <f>E100</f>
        <v>1820</v>
      </c>
    </row>
    <row r="100" spans="1:5" ht="47.25">
      <c r="A100" s="85" t="s">
        <v>763</v>
      </c>
      <c r="B100" s="86" t="s">
        <v>390</v>
      </c>
      <c r="C100" s="86" t="s">
        <v>401</v>
      </c>
      <c r="D100" s="86" t="s">
        <v>642</v>
      </c>
      <c r="E100" s="87">
        <f>прил.8_вед!H302</f>
        <v>1820</v>
      </c>
    </row>
    <row r="101" spans="1:5">
      <c r="A101" s="85" t="s">
        <v>643</v>
      </c>
      <c r="B101" s="86" t="s">
        <v>390</v>
      </c>
      <c r="C101" s="86" t="s">
        <v>401</v>
      </c>
      <c r="D101" s="86" t="s">
        <v>644</v>
      </c>
      <c r="E101" s="87">
        <f>E102</f>
        <v>500</v>
      </c>
    </row>
    <row r="102" spans="1:5" ht="31.5">
      <c r="A102" s="85" t="s">
        <v>396</v>
      </c>
      <c r="B102" s="86" t="s">
        <v>390</v>
      </c>
      <c r="C102" s="86" t="s">
        <v>401</v>
      </c>
      <c r="D102" s="86" t="s">
        <v>402</v>
      </c>
      <c r="E102" s="87">
        <f>прил.8_вед!H64</f>
        <v>500</v>
      </c>
    </row>
    <row r="103" spans="1:5" ht="29.25">
      <c r="A103" s="263" t="s">
        <v>645</v>
      </c>
      <c r="B103" s="83" t="s">
        <v>366</v>
      </c>
      <c r="C103" s="83" t="s">
        <v>322</v>
      </c>
      <c r="D103" s="83" t="s">
        <v>616</v>
      </c>
      <c r="E103" s="84">
        <f>E104+E110</f>
        <v>4514</v>
      </c>
    </row>
    <row r="104" spans="1:5">
      <c r="A104" s="82" t="s">
        <v>646</v>
      </c>
      <c r="B104" s="83" t="s">
        <v>366</v>
      </c>
      <c r="C104" s="83" t="s">
        <v>321</v>
      </c>
      <c r="D104" s="83" t="s">
        <v>616</v>
      </c>
      <c r="E104" s="84">
        <f>E107+E109+E105</f>
        <v>3874</v>
      </c>
    </row>
    <row r="105" spans="1:5">
      <c r="A105" s="85" t="s">
        <v>472</v>
      </c>
      <c r="B105" s="86" t="s">
        <v>366</v>
      </c>
      <c r="C105" s="86" t="s">
        <v>321</v>
      </c>
      <c r="D105" s="86" t="s">
        <v>473</v>
      </c>
      <c r="E105" s="87">
        <f>E106</f>
        <v>0</v>
      </c>
    </row>
    <row r="106" spans="1:5" ht="31.5">
      <c r="A106" s="85" t="s">
        <v>384</v>
      </c>
      <c r="B106" s="86" t="s">
        <v>366</v>
      </c>
      <c r="C106" s="86" t="s">
        <v>321</v>
      </c>
      <c r="D106" s="86" t="s">
        <v>474</v>
      </c>
      <c r="E106" s="87">
        <f>прил.8_вед!H119</f>
        <v>0</v>
      </c>
    </row>
    <row r="107" spans="1:5" ht="47.25">
      <c r="A107" s="85" t="s">
        <v>647</v>
      </c>
      <c r="B107" s="86" t="s">
        <v>366</v>
      </c>
      <c r="C107" s="86" t="s">
        <v>321</v>
      </c>
      <c r="D107" s="86" t="s">
        <v>648</v>
      </c>
      <c r="E107" s="87">
        <f>E108</f>
        <v>3000</v>
      </c>
    </row>
    <row r="108" spans="1:5" ht="47.25">
      <c r="A108" s="85" t="s">
        <v>563</v>
      </c>
      <c r="B108" s="86" t="s">
        <v>369</v>
      </c>
      <c r="C108" s="86" t="s">
        <v>321</v>
      </c>
      <c r="D108" s="86" t="s">
        <v>405</v>
      </c>
      <c r="E108" s="87">
        <f>прил.8_вед!H66</f>
        <v>3000</v>
      </c>
    </row>
    <row r="109" spans="1:5" ht="31.5">
      <c r="A109" s="85" t="s">
        <v>649</v>
      </c>
      <c r="B109" s="86" t="s">
        <v>366</v>
      </c>
      <c r="C109" s="86" t="s">
        <v>321</v>
      </c>
      <c r="D109" s="86" t="s">
        <v>586</v>
      </c>
      <c r="E109" s="87">
        <f>прил.8_вед!H279</f>
        <v>874</v>
      </c>
    </row>
    <row r="110" spans="1:5">
      <c r="A110" s="82" t="s">
        <v>650</v>
      </c>
      <c r="B110" s="83" t="s">
        <v>366</v>
      </c>
      <c r="C110" s="83" t="s">
        <v>335</v>
      </c>
      <c r="D110" s="83" t="s">
        <v>616</v>
      </c>
      <c r="E110" s="84">
        <f>E111+E113</f>
        <v>640</v>
      </c>
    </row>
    <row r="111" spans="1:5" ht="47.25">
      <c r="A111" s="85" t="s">
        <v>561</v>
      </c>
      <c r="B111" s="86" t="s">
        <v>366</v>
      </c>
      <c r="C111" s="86" t="s">
        <v>335</v>
      </c>
      <c r="D111" s="86" t="s">
        <v>562</v>
      </c>
      <c r="E111" s="87">
        <f>E112</f>
        <v>640</v>
      </c>
    </row>
    <row r="112" spans="1:5" ht="47.25">
      <c r="A112" s="85" t="s">
        <v>563</v>
      </c>
      <c r="B112" s="86" t="s">
        <v>369</v>
      </c>
      <c r="C112" s="86" t="s">
        <v>335</v>
      </c>
      <c r="D112" s="86" t="s">
        <v>564</v>
      </c>
      <c r="E112" s="87">
        <f>прил.8_вед!H249</f>
        <v>640</v>
      </c>
    </row>
    <row r="113" spans="1:5" ht="31.5">
      <c r="A113" s="85" t="s">
        <v>759</v>
      </c>
      <c r="B113" s="86" t="s">
        <v>366</v>
      </c>
      <c r="C113" s="86" t="s">
        <v>335</v>
      </c>
      <c r="D113" s="86" t="s">
        <v>565</v>
      </c>
      <c r="E113" s="87"/>
    </row>
    <row r="114" spans="1:5" ht="29.25">
      <c r="A114" s="263" t="s">
        <v>651</v>
      </c>
      <c r="B114" s="83" t="s">
        <v>401</v>
      </c>
      <c r="C114" s="83" t="s">
        <v>322</v>
      </c>
      <c r="D114" s="83" t="s">
        <v>616</v>
      </c>
      <c r="E114" s="84">
        <f>E115+E122+E131+E120</f>
        <v>4381.8</v>
      </c>
    </row>
    <row r="115" spans="1:5" hidden="1">
      <c r="A115" s="82" t="s">
        <v>433</v>
      </c>
      <c r="B115" s="83" t="s">
        <v>401</v>
      </c>
      <c r="C115" s="83" t="s">
        <v>323</v>
      </c>
      <c r="D115" s="83" t="s">
        <v>616</v>
      </c>
      <c r="E115" s="84">
        <f>E116+E119</f>
        <v>0</v>
      </c>
    </row>
    <row r="116" spans="1:5" ht="31.5" hidden="1">
      <c r="A116" s="85" t="s">
        <v>497</v>
      </c>
      <c r="B116" s="86" t="s">
        <v>401</v>
      </c>
      <c r="C116" s="86" t="s">
        <v>323</v>
      </c>
      <c r="D116" s="86" t="s">
        <v>498</v>
      </c>
      <c r="E116" s="87"/>
    </row>
    <row r="117" spans="1:5" ht="31.5" hidden="1">
      <c r="A117" s="85" t="s">
        <v>384</v>
      </c>
      <c r="B117" s="86" t="s">
        <v>401</v>
      </c>
      <c r="C117" s="86" t="s">
        <v>323</v>
      </c>
      <c r="D117" s="86" t="s">
        <v>434</v>
      </c>
      <c r="E117" s="87"/>
    </row>
    <row r="118" spans="1:5" ht="47.25" hidden="1">
      <c r="A118" s="85" t="s">
        <v>744</v>
      </c>
      <c r="B118" s="86" t="s">
        <v>401</v>
      </c>
      <c r="C118" s="86" t="s">
        <v>323</v>
      </c>
      <c r="D118" s="86" t="s">
        <v>435</v>
      </c>
      <c r="E118" s="87"/>
    </row>
    <row r="119" spans="1:5" ht="47.25" hidden="1">
      <c r="A119" s="85" t="s">
        <v>751</v>
      </c>
      <c r="B119" s="86" t="s">
        <v>401</v>
      </c>
      <c r="C119" s="86" t="s">
        <v>323</v>
      </c>
      <c r="D119" s="86" t="s">
        <v>752</v>
      </c>
      <c r="E119" s="87"/>
    </row>
    <row r="120" spans="1:5" hidden="1">
      <c r="A120" s="82" t="s">
        <v>499</v>
      </c>
      <c r="B120" s="83" t="s">
        <v>401</v>
      </c>
      <c r="C120" s="83" t="s">
        <v>335</v>
      </c>
      <c r="D120" s="83"/>
      <c r="E120" s="84">
        <f>E121</f>
        <v>0</v>
      </c>
    </row>
    <row r="121" spans="1:5" ht="63" hidden="1">
      <c r="A121" s="85" t="s">
        <v>501</v>
      </c>
      <c r="B121" s="86" t="s">
        <v>401</v>
      </c>
      <c r="C121" s="86" t="s">
        <v>335</v>
      </c>
      <c r="D121" s="86" t="s">
        <v>502</v>
      </c>
      <c r="E121" s="87"/>
    </row>
    <row r="122" spans="1:5">
      <c r="A122" s="82" t="s">
        <v>545</v>
      </c>
      <c r="B122" s="83" t="s">
        <v>401</v>
      </c>
      <c r="C122" s="83" t="s">
        <v>366</v>
      </c>
      <c r="D122" s="83" t="s">
        <v>616</v>
      </c>
      <c r="E122" s="84">
        <f>E124+E128+E126+E123</f>
        <v>1200</v>
      </c>
    </row>
    <row r="123" spans="1:5" ht="31.5">
      <c r="A123" s="85" t="s">
        <v>797</v>
      </c>
      <c r="B123" s="86" t="s">
        <v>401</v>
      </c>
      <c r="C123" s="86" t="s">
        <v>366</v>
      </c>
      <c r="D123" s="86" t="s">
        <v>760</v>
      </c>
      <c r="E123" s="87"/>
    </row>
    <row r="124" spans="1:5" ht="31.5">
      <c r="A124" s="85" t="s">
        <v>546</v>
      </c>
      <c r="B124" s="86" t="s">
        <v>401</v>
      </c>
      <c r="C124" s="86" t="s">
        <v>366</v>
      </c>
      <c r="D124" s="86" t="s">
        <v>547</v>
      </c>
      <c r="E124" s="87">
        <f>E125</f>
        <v>1200</v>
      </c>
    </row>
    <row r="125" spans="1:5" ht="31.5">
      <c r="A125" s="85" t="s">
        <v>408</v>
      </c>
      <c r="B125" s="86" t="s">
        <v>401</v>
      </c>
      <c r="C125" s="86" t="s">
        <v>366</v>
      </c>
      <c r="D125" s="86" t="s">
        <v>409</v>
      </c>
      <c r="E125" s="87">
        <f>прил.8_вед!H69</f>
        <v>1200</v>
      </c>
    </row>
    <row r="126" spans="1:5" hidden="1">
      <c r="A126" s="85" t="s">
        <v>373</v>
      </c>
      <c r="B126" s="86" t="s">
        <v>401</v>
      </c>
      <c r="C126" s="86" t="s">
        <v>366</v>
      </c>
      <c r="D126" s="86" t="s">
        <v>410</v>
      </c>
      <c r="E126" s="87"/>
    </row>
    <row r="127" spans="1:5" ht="78.75" hidden="1">
      <c r="A127" s="85" t="s">
        <v>740</v>
      </c>
      <c r="B127" s="86" t="s">
        <v>401</v>
      </c>
      <c r="C127" s="86" t="s">
        <v>366</v>
      </c>
      <c r="D127" s="86" t="s">
        <v>411</v>
      </c>
      <c r="E127" s="87"/>
    </row>
    <row r="128" spans="1:5" ht="31.5" hidden="1">
      <c r="A128" s="85" t="s">
        <v>360</v>
      </c>
      <c r="B128" s="86" t="s">
        <v>401</v>
      </c>
      <c r="C128" s="86" t="s">
        <v>366</v>
      </c>
      <c r="D128" s="86" t="s">
        <v>361</v>
      </c>
      <c r="E128" s="87"/>
    </row>
    <row r="129" spans="1:5" ht="63" hidden="1">
      <c r="A129" s="85" t="s">
        <v>738</v>
      </c>
      <c r="B129" s="86" t="s">
        <v>401</v>
      </c>
      <c r="C129" s="86" t="s">
        <v>366</v>
      </c>
      <c r="D129" s="86" t="s">
        <v>739</v>
      </c>
      <c r="E129" s="87"/>
    </row>
    <row r="130" spans="1:5" ht="47.25" hidden="1">
      <c r="A130" s="85" t="s">
        <v>798</v>
      </c>
      <c r="B130" s="86" t="s">
        <v>401</v>
      </c>
      <c r="C130" s="86" t="s">
        <v>366</v>
      </c>
      <c r="D130" s="86" t="s">
        <v>741</v>
      </c>
      <c r="E130" s="87"/>
    </row>
    <row r="131" spans="1:5" ht="32.25" customHeight="1">
      <c r="A131" s="82" t="s">
        <v>436</v>
      </c>
      <c r="B131" s="83" t="s">
        <v>401</v>
      </c>
      <c r="C131" s="83" t="s">
        <v>413</v>
      </c>
      <c r="D131" s="83" t="s">
        <v>616</v>
      </c>
      <c r="E131" s="84">
        <f>E133</f>
        <v>3181.8</v>
      </c>
    </row>
    <row r="132" spans="1:5" ht="31.5" hidden="1">
      <c r="A132" s="85" t="s">
        <v>360</v>
      </c>
      <c r="B132" s="86" t="s">
        <v>401</v>
      </c>
      <c r="C132" s="86" t="s">
        <v>413</v>
      </c>
      <c r="D132" s="86" t="s">
        <v>361</v>
      </c>
      <c r="E132" s="87"/>
    </row>
    <row r="133" spans="1:5" ht="31.5">
      <c r="A133" s="85" t="s">
        <v>360</v>
      </c>
      <c r="B133" s="86" t="s">
        <v>401</v>
      </c>
      <c r="C133" s="86" t="s">
        <v>413</v>
      </c>
      <c r="D133" s="86" t="s">
        <v>361</v>
      </c>
      <c r="E133" s="87">
        <f>E134+E135+E136+E137</f>
        <v>3181.8</v>
      </c>
    </row>
    <row r="134" spans="1:5">
      <c r="A134" s="85" t="s">
        <v>745</v>
      </c>
      <c r="B134" s="86" t="s">
        <v>401</v>
      </c>
      <c r="C134" s="86" t="s">
        <v>413</v>
      </c>
      <c r="D134" s="86" t="s">
        <v>746</v>
      </c>
      <c r="E134" s="87">
        <f>прил.8_вед!H178</f>
        <v>305</v>
      </c>
    </row>
    <row r="135" spans="1:5">
      <c r="A135" s="85" t="s">
        <v>747</v>
      </c>
      <c r="B135" s="86" t="s">
        <v>401</v>
      </c>
      <c r="C135" s="86" t="s">
        <v>413</v>
      </c>
      <c r="D135" s="86" t="s">
        <v>748</v>
      </c>
      <c r="E135" s="87">
        <f>прил.8_вед!H179</f>
        <v>192.5</v>
      </c>
    </row>
    <row r="136" spans="1:5">
      <c r="A136" s="85" t="s">
        <v>753</v>
      </c>
      <c r="B136" s="86" t="s">
        <v>401</v>
      </c>
      <c r="C136" s="86" t="s">
        <v>413</v>
      </c>
      <c r="D136" s="86" t="s">
        <v>754</v>
      </c>
      <c r="E136" s="87">
        <f>прил.8_вед!H180</f>
        <v>81</v>
      </c>
    </row>
    <row r="137" spans="1:5" ht="43.5" customHeight="1">
      <c r="A137" s="29" t="s">
        <v>784</v>
      </c>
      <c r="B137" s="86" t="s">
        <v>401</v>
      </c>
      <c r="C137" s="86" t="s">
        <v>413</v>
      </c>
      <c r="D137" s="96" t="s">
        <v>785</v>
      </c>
      <c r="E137" s="87">
        <f>прил.8_вед!H256</f>
        <v>2603.3000000000002</v>
      </c>
    </row>
    <row r="138" spans="1:5">
      <c r="A138" s="263" t="s">
        <v>412</v>
      </c>
      <c r="B138" s="83" t="s">
        <v>413</v>
      </c>
      <c r="C138" s="83" t="s">
        <v>322</v>
      </c>
      <c r="D138" s="83" t="s">
        <v>616</v>
      </c>
      <c r="E138" s="84">
        <f>E139+E143+E146+E158+E165+E141</f>
        <v>21351.8</v>
      </c>
    </row>
    <row r="139" spans="1:5" hidden="1">
      <c r="A139" s="82" t="s">
        <v>521</v>
      </c>
      <c r="B139" s="83" t="s">
        <v>413</v>
      </c>
      <c r="C139" s="83" t="s">
        <v>321</v>
      </c>
      <c r="D139" s="83" t="s">
        <v>616</v>
      </c>
      <c r="E139" s="84">
        <f>E140</f>
        <v>0</v>
      </c>
    </row>
    <row r="140" spans="1:5" ht="47.25" hidden="1">
      <c r="A140" s="85" t="s">
        <v>652</v>
      </c>
      <c r="B140" s="86" t="s">
        <v>416</v>
      </c>
      <c r="C140" s="86" t="s">
        <v>321</v>
      </c>
      <c r="D140" s="86" t="s">
        <v>523</v>
      </c>
      <c r="E140" s="87"/>
    </row>
    <row r="141" spans="1:5" hidden="1">
      <c r="A141" s="85" t="s">
        <v>521</v>
      </c>
      <c r="B141" s="86" t="s">
        <v>413</v>
      </c>
      <c r="C141" s="86" t="s">
        <v>321</v>
      </c>
      <c r="D141" s="86" t="s">
        <v>616</v>
      </c>
      <c r="E141" s="87"/>
    </row>
    <row r="142" spans="1:5" ht="31.5" hidden="1">
      <c r="A142" s="85" t="s">
        <v>522</v>
      </c>
      <c r="B142" s="86" t="s">
        <v>413</v>
      </c>
      <c r="C142" s="86" t="s">
        <v>321</v>
      </c>
      <c r="D142" s="86" t="s">
        <v>523</v>
      </c>
      <c r="E142" s="87"/>
    </row>
    <row r="143" spans="1:5">
      <c r="A143" s="82" t="s">
        <v>479</v>
      </c>
      <c r="B143" s="83" t="s">
        <v>413</v>
      </c>
      <c r="C143" s="83" t="s">
        <v>323</v>
      </c>
      <c r="D143" s="83" t="s">
        <v>616</v>
      </c>
      <c r="E143" s="84">
        <f>E144</f>
        <v>3073</v>
      </c>
    </row>
    <row r="144" spans="1:5" ht="31.5">
      <c r="A144" s="85" t="s">
        <v>480</v>
      </c>
      <c r="B144" s="86" t="s">
        <v>413</v>
      </c>
      <c r="C144" s="86" t="s">
        <v>323</v>
      </c>
      <c r="D144" s="86" t="s">
        <v>481</v>
      </c>
      <c r="E144" s="87">
        <f>E145</f>
        <v>3073</v>
      </c>
    </row>
    <row r="145" spans="1:5" ht="78.75">
      <c r="A145" s="85" t="s">
        <v>799</v>
      </c>
      <c r="B145" s="86" t="s">
        <v>413</v>
      </c>
      <c r="C145" s="86" t="s">
        <v>323</v>
      </c>
      <c r="D145" s="86" t="s">
        <v>482</v>
      </c>
      <c r="E145" s="87">
        <f>прил.8_вед!H160</f>
        <v>3073</v>
      </c>
    </row>
    <row r="146" spans="1:5">
      <c r="A146" s="82" t="s">
        <v>414</v>
      </c>
      <c r="B146" s="83" t="s">
        <v>413</v>
      </c>
      <c r="C146" s="83" t="s">
        <v>329</v>
      </c>
      <c r="D146" s="83" t="s">
        <v>616</v>
      </c>
      <c r="E146" s="84">
        <f>E147+E152+E154+E156+E155</f>
        <v>5897.8</v>
      </c>
    </row>
    <row r="147" spans="1:5">
      <c r="A147" s="85" t="s">
        <v>524</v>
      </c>
      <c r="B147" s="86" t="s">
        <v>413</v>
      </c>
      <c r="C147" s="86" t="s">
        <v>329</v>
      </c>
      <c r="D147" s="86" t="s">
        <v>525</v>
      </c>
      <c r="E147" s="87">
        <f>E148+E151</f>
        <v>2634.4</v>
      </c>
    </row>
    <row r="148" spans="1:5" ht="94.5">
      <c r="A148" s="85" t="s">
        <v>774</v>
      </c>
      <c r="B148" s="86" t="s">
        <v>413</v>
      </c>
      <c r="C148" s="86" t="s">
        <v>329</v>
      </c>
      <c r="D148" s="86" t="s">
        <v>756</v>
      </c>
      <c r="E148" s="87">
        <f>прил.8_вед!H198</f>
        <v>1250</v>
      </c>
    </row>
    <row r="149" spans="1:5" ht="31.5" hidden="1">
      <c r="A149" s="85" t="s">
        <v>526</v>
      </c>
      <c r="B149" s="86" t="s">
        <v>413</v>
      </c>
      <c r="C149" s="86" t="s">
        <v>329</v>
      </c>
      <c r="D149" s="86" t="s">
        <v>527</v>
      </c>
      <c r="E149" s="87"/>
    </row>
    <row r="150" spans="1:5" ht="47.25" hidden="1">
      <c r="A150" s="85" t="s">
        <v>528</v>
      </c>
      <c r="B150" s="86" t="s">
        <v>413</v>
      </c>
      <c r="C150" s="86" t="s">
        <v>329</v>
      </c>
      <c r="D150" s="86" t="s">
        <v>529</v>
      </c>
      <c r="E150" s="87"/>
    </row>
    <row r="151" spans="1:5">
      <c r="A151" s="85" t="s">
        <v>530</v>
      </c>
      <c r="B151" s="86" t="s">
        <v>413</v>
      </c>
      <c r="C151" s="86" t="s">
        <v>329</v>
      </c>
      <c r="D151" s="86" t="s">
        <v>417</v>
      </c>
      <c r="E151" s="87">
        <f>прил.8_вед!H73+прил.8_вед!H199</f>
        <v>1384.4</v>
      </c>
    </row>
    <row r="152" spans="1:5" ht="31.5">
      <c r="A152" s="85" t="s">
        <v>419</v>
      </c>
      <c r="B152" s="86" t="s">
        <v>413</v>
      </c>
      <c r="C152" s="86" t="s">
        <v>329</v>
      </c>
      <c r="D152" s="86" t="s">
        <v>653</v>
      </c>
      <c r="E152" s="87">
        <f>E153</f>
        <v>1109.3</v>
      </c>
    </row>
    <row r="153" spans="1:5" ht="18" customHeight="1">
      <c r="A153" s="85" t="s">
        <v>421</v>
      </c>
      <c r="B153" s="86" t="s">
        <v>413</v>
      </c>
      <c r="C153" s="86" t="s">
        <v>329</v>
      </c>
      <c r="D153" s="86" t="s">
        <v>422</v>
      </c>
      <c r="E153" s="87">
        <f>прил.8_вед!H75+прил.8_вед!H203</f>
        <v>1109.3</v>
      </c>
    </row>
    <row r="154" spans="1:5" ht="78.75">
      <c r="A154" s="222" t="s">
        <v>535</v>
      </c>
      <c r="B154" s="86" t="s">
        <v>413</v>
      </c>
      <c r="C154" s="86" t="s">
        <v>329</v>
      </c>
      <c r="D154" s="86" t="s">
        <v>758</v>
      </c>
      <c r="E154" s="87">
        <f>прил.8_вед!H210</f>
        <v>1123.2</v>
      </c>
    </row>
    <row r="155" spans="1:5" ht="63">
      <c r="A155" s="85" t="s">
        <v>654</v>
      </c>
      <c r="B155" s="86" t="s">
        <v>413</v>
      </c>
      <c r="C155" s="86" t="s">
        <v>329</v>
      </c>
      <c r="D155" s="86" t="s">
        <v>757</v>
      </c>
      <c r="E155" s="87">
        <f>прил.8_вед!H209</f>
        <v>789.3</v>
      </c>
    </row>
    <row r="156" spans="1:5">
      <c r="A156" s="85" t="s">
        <v>373</v>
      </c>
      <c r="B156" s="86" t="s">
        <v>413</v>
      </c>
      <c r="C156" s="86" t="s">
        <v>329</v>
      </c>
      <c r="D156" s="86" t="s">
        <v>410</v>
      </c>
      <c r="E156" s="87">
        <f>E157</f>
        <v>241.6</v>
      </c>
    </row>
    <row r="157" spans="1:5" ht="62.25" customHeight="1">
      <c r="A157" s="85" t="s">
        <v>655</v>
      </c>
      <c r="B157" s="86" t="s">
        <v>413</v>
      </c>
      <c r="C157" s="86" t="s">
        <v>329</v>
      </c>
      <c r="D157" s="86" t="s">
        <v>451</v>
      </c>
      <c r="E157" s="87">
        <f>прил.8_вед!H207</f>
        <v>241.6</v>
      </c>
    </row>
    <row r="158" spans="1:5">
      <c r="A158" s="82" t="s">
        <v>424</v>
      </c>
      <c r="B158" s="83" t="s">
        <v>413</v>
      </c>
      <c r="C158" s="83" t="s">
        <v>335</v>
      </c>
      <c r="D158" s="83" t="s">
        <v>616</v>
      </c>
      <c r="E158" s="84">
        <f>E159+E162+E163+E164</f>
        <v>6098</v>
      </c>
    </row>
    <row r="159" spans="1:5" ht="31.5">
      <c r="A159" s="85" t="s">
        <v>450</v>
      </c>
      <c r="B159" s="86" t="s">
        <v>413</v>
      </c>
      <c r="C159" s="86" t="s">
        <v>335</v>
      </c>
      <c r="D159" s="86" t="s">
        <v>500</v>
      </c>
      <c r="E159" s="87">
        <f>E160</f>
        <v>2665</v>
      </c>
    </row>
    <row r="160" spans="1:5" ht="94.5">
      <c r="A160" s="85" t="s">
        <v>575</v>
      </c>
      <c r="B160" s="86" t="s">
        <v>413</v>
      </c>
      <c r="C160" s="86" t="s">
        <v>335</v>
      </c>
      <c r="D160" s="86" t="s">
        <v>800</v>
      </c>
      <c r="E160" s="87">
        <f>E161</f>
        <v>2665</v>
      </c>
    </row>
    <row r="161" spans="1:7" ht="47.25">
      <c r="A161" s="85" t="s">
        <v>425</v>
      </c>
      <c r="B161" s="86" t="s">
        <v>413</v>
      </c>
      <c r="C161" s="86" t="s">
        <v>335</v>
      </c>
      <c r="D161" s="86" t="s">
        <v>577</v>
      </c>
      <c r="E161" s="87">
        <f>прил.8_вед!H272</f>
        <v>2665</v>
      </c>
    </row>
    <row r="162" spans="1:7" ht="31.5">
      <c r="A162" s="85" t="s">
        <v>429</v>
      </c>
      <c r="B162" s="227" t="s">
        <v>413</v>
      </c>
      <c r="C162" s="86" t="s">
        <v>335</v>
      </c>
      <c r="D162" s="86" t="s">
        <v>430</v>
      </c>
      <c r="E162" s="87">
        <f>прил.8_вед!H81</f>
        <v>550</v>
      </c>
    </row>
    <row r="163" spans="1:7">
      <c r="A163" s="85" t="s">
        <v>427</v>
      </c>
      <c r="B163" s="227" t="s">
        <v>413</v>
      </c>
      <c r="C163" s="86" t="s">
        <v>335</v>
      </c>
      <c r="D163" s="86" t="s">
        <v>428</v>
      </c>
      <c r="E163" s="87">
        <f>прил.8_вед!H79</f>
        <v>636</v>
      </c>
    </row>
    <row r="164" spans="1:7" ht="31.5">
      <c r="A164" s="85" t="s">
        <v>431</v>
      </c>
      <c r="B164" s="227" t="s">
        <v>413</v>
      </c>
      <c r="C164" s="86" t="s">
        <v>335</v>
      </c>
      <c r="D164" s="86" t="s">
        <v>432</v>
      </c>
      <c r="E164" s="87">
        <f>прил.8_вед!H84</f>
        <v>2247</v>
      </c>
    </row>
    <row r="165" spans="1:7" ht="31.5">
      <c r="A165" s="82" t="s">
        <v>536</v>
      </c>
      <c r="B165" s="83" t="s">
        <v>413</v>
      </c>
      <c r="C165" s="83" t="s">
        <v>511</v>
      </c>
      <c r="D165" s="83" t="s">
        <v>616</v>
      </c>
      <c r="E165" s="84">
        <f>E166</f>
        <v>6283</v>
      </c>
    </row>
    <row r="166" spans="1:7">
      <c r="A166" s="85" t="s">
        <v>332</v>
      </c>
      <c r="B166" s="86" t="s">
        <v>413</v>
      </c>
      <c r="C166" s="86" t="s">
        <v>511</v>
      </c>
      <c r="D166" s="86" t="s">
        <v>537</v>
      </c>
      <c r="E166" s="87">
        <f>прил.8_вед!H212+прил.8_вед!H259</f>
        <v>6283</v>
      </c>
    </row>
    <row r="167" spans="1:7">
      <c r="A167" s="82" t="s">
        <v>566</v>
      </c>
      <c r="B167" s="83" t="s">
        <v>549</v>
      </c>
      <c r="C167" s="83" t="s">
        <v>322</v>
      </c>
      <c r="D167" s="83" t="s">
        <v>616</v>
      </c>
      <c r="E167" s="84">
        <f>E168</f>
        <v>15053.3</v>
      </c>
    </row>
    <row r="168" spans="1:7" ht="31.5">
      <c r="A168" s="82" t="s">
        <v>656</v>
      </c>
      <c r="B168" s="83" t="s">
        <v>549</v>
      </c>
      <c r="C168" s="83" t="s">
        <v>321</v>
      </c>
      <c r="D168" s="83" t="s">
        <v>616</v>
      </c>
      <c r="E168" s="84">
        <f>E169</f>
        <v>15053.3</v>
      </c>
    </row>
    <row r="169" spans="1:7">
      <c r="A169" s="85" t="s">
        <v>657</v>
      </c>
      <c r="B169" s="86" t="s">
        <v>549</v>
      </c>
      <c r="C169" s="86" t="s">
        <v>321</v>
      </c>
      <c r="D169" s="86" t="s">
        <v>658</v>
      </c>
      <c r="E169" s="87">
        <f>E170</f>
        <v>15053.3</v>
      </c>
    </row>
    <row r="170" spans="1:7" ht="47.25">
      <c r="A170" s="85" t="s">
        <v>567</v>
      </c>
      <c r="B170" s="86" t="s">
        <v>549</v>
      </c>
      <c r="C170" s="86" t="s">
        <v>321</v>
      </c>
      <c r="D170" s="86" t="s">
        <v>659</v>
      </c>
      <c r="E170" s="87">
        <f>прил.8_вед!H262</f>
        <v>15053.3</v>
      </c>
    </row>
    <row r="171" spans="1:7" hidden="1">
      <c r="A171" s="228" t="s">
        <v>571</v>
      </c>
      <c r="B171" s="83" t="s">
        <v>549</v>
      </c>
      <c r="C171" s="83" t="s">
        <v>335</v>
      </c>
      <c r="D171" s="83" t="s">
        <v>616</v>
      </c>
      <c r="E171" s="84">
        <f>E172</f>
        <v>0</v>
      </c>
    </row>
    <row r="172" spans="1:7" ht="47.25" hidden="1">
      <c r="A172" s="229" t="s">
        <v>761</v>
      </c>
      <c r="B172" s="86" t="s">
        <v>549</v>
      </c>
      <c r="C172" s="86" t="s">
        <v>335</v>
      </c>
      <c r="D172" s="86" t="s">
        <v>762</v>
      </c>
      <c r="E172" s="87"/>
    </row>
    <row r="173" spans="1:7" ht="16.5" thickBot="1">
      <c r="A173" s="230" t="s">
        <v>660</v>
      </c>
      <c r="B173" s="231"/>
      <c r="C173" s="231"/>
      <c r="D173" s="231"/>
      <c r="E173" s="232">
        <f>E9+E42+E55+E75+E103+E114+E138+E167+E39+E50+E171</f>
        <v>367152.7</v>
      </c>
      <c r="G173" s="236">
        <f>E173-прил.8_вед!H352</f>
        <v>0</v>
      </c>
    </row>
  </sheetData>
  <mergeCells count="5">
    <mergeCell ref="A6:E6"/>
    <mergeCell ref="A1:R1"/>
    <mergeCell ref="A2:R2"/>
    <mergeCell ref="A3:R3"/>
    <mergeCell ref="A4:R4"/>
  </mergeCells>
  <pageMargins left="0.70866141732283472" right="0.19685039370078741" top="0.31496062992125984" bottom="0.27559055118110237" header="0.31496062992125984" footer="0.31496062992125984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K234"/>
  <sheetViews>
    <sheetView topLeftCell="A62" workbookViewId="0">
      <selection activeCell="B3" sqref="B3:H3"/>
    </sheetView>
  </sheetViews>
  <sheetFormatPr defaultRowHeight="15.75"/>
  <cols>
    <col min="1" max="1" width="2" style="5" customWidth="1"/>
    <col min="2" max="2" width="37.140625" style="106" customWidth="1"/>
    <col min="3" max="3" width="9.140625" style="5"/>
    <col min="4" max="4" width="7.42578125" style="5" customWidth="1"/>
    <col min="5" max="5" width="6.85546875" style="5" customWidth="1"/>
    <col min="6" max="6" width="10.7109375" style="5" customWidth="1"/>
    <col min="7" max="7" width="10" style="5" customWidth="1"/>
    <col min="8" max="8" width="13.28515625" style="5" customWidth="1"/>
    <col min="9" max="16384" width="9.140625" style="5"/>
  </cols>
  <sheetData>
    <row r="1" spans="1:9">
      <c r="B1" s="266" t="s">
        <v>661</v>
      </c>
      <c r="C1" s="266"/>
      <c r="D1" s="266"/>
      <c r="E1" s="266"/>
      <c r="F1" s="266"/>
      <c r="G1" s="266"/>
      <c r="H1" s="266"/>
    </row>
    <row r="2" spans="1:9">
      <c r="B2" s="266" t="s">
        <v>837</v>
      </c>
      <c r="C2" s="266"/>
      <c r="D2" s="266"/>
      <c r="E2" s="266"/>
      <c r="F2" s="266"/>
      <c r="G2" s="266"/>
      <c r="H2" s="266"/>
    </row>
    <row r="3" spans="1:9">
      <c r="B3" s="266" t="s">
        <v>1</v>
      </c>
      <c r="C3" s="266"/>
      <c r="D3" s="266"/>
      <c r="E3" s="266"/>
      <c r="F3" s="266"/>
      <c r="G3" s="266"/>
      <c r="H3" s="266"/>
    </row>
    <row r="4" spans="1:9">
      <c r="B4" s="266" t="s">
        <v>836</v>
      </c>
      <c r="C4" s="266"/>
      <c r="D4" s="266"/>
      <c r="E4" s="266"/>
      <c r="F4" s="266"/>
      <c r="G4" s="266"/>
      <c r="H4" s="266"/>
    </row>
    <row r="6" spans="1:9" ht="75.75" customHeight="1">
      <c r="B6" s="264" t="s">
        <v>663</v>
      </c>
      <c r="C6" s="264"/>
      <c r="D6" s="264"/>
      <c r="E6" s="264"/>
      <c r="F6" s="264"/>
      <c r="G6" s="264"/>
      <c r="H6" s="264"/>
    </row>
    <row r="7" spans="1:9" ht="16.5" thickBot="1">
      <c r="B7" s="104"/>
      <c r="C7" s="1"/>
      <c r="D7" s="1"/>
      <c r="E7" s="1"/>
      <c r="F7" s="1"/>
      <c r="G7" s="1"/>
      <c r="H7" s="1" t="s">
        <v>312</v>
      </c>
    </row>
    <row r="8" spans="1:9" ht="33.75" customHeight="1" thickBot="1">
      <c r="B8" s="249" t="s">
        <v>115</v>
      </c>
      <c r="C8" s="68" t="s">
        <v>313</v>
      </c>
      <c r="D8" s="68" t="s">
        <v>314</v>
      </c>
      <c r="E8" s="68" t="s">
        <v>315</v>
      </c>
      <c r="F8" s="68" t="s">
        <v>316</v>
      </c>
      <c r="G8" s="68" t="s">
        <v>317</v>
      </c>
      <c r="H8" s="68" t="s">
        <v>318</v>
      </c>
    </row>
    <row r="9" spans="1:9" ht="12" customHeight="1">
      <c r="B9" s="71">
        <v>1</v>
      </c>
      <c r="C9" s="69">
        <v>2</v>
      </c>
      <c r="D9" s="70">
        <v>3</v>
      </c>
      <c r="E9" s="70">
        <v>4</v>
      </c>
      <c r="F9" s="70">
        <v>5</v>
      </c>
      <c r="G9" s="70">
        <v>6</v>
      </c>
      <c r="H9" s="70">
        <v>7</v>
      </c>
    </row>
    <row r="10" spans="1:9">
      <c r="B10" s="105" t="s">
        <v>439</v>
      </c>
      <c r="C10" s="92" t="s">
        <v>279</v>
      </c>
      <c r="D10" s="93"/>
      <c r="E10" s="93"/>
      <c r="F10" s="93"/>
      <c r="G10" s="93"/>
      <c r="H10" s="94">
        <f>H11</f>
        <v>1624</v>
      </c>
      <c r="I10" s="14"/>
    </row>
    <row r="11" spans="1:9">
      <c r="B11" s="45" t="s">
        <v>391</v>
      </c>
      <c r="C11" s="95"/>
      <c r="D11" s="96" t="s">
        <v>390</v>
      </c>
      <c r="E11" s="96" t="s">
        <v>321</v>
      </c>
      <c r="F11" s="96"/>
      <c r="G11" s="96"/>
      <c r="H11" s="97">
        <f>H12</f>
        <v>1624</v>
      </c>
    </row>
    <row r="12" spans="1:9">
      <c r="B12" s="45" t="s">
        <v>440</v>
      </c>
      <c r="C12" s="95"/>
      <c r="D12" s="96" t="s">
        <v>390</v>
      </c>
      <c r="E12" s="96" t="s">
        <v>321</v>
      </c>
      <c r="F12" s="96" t="s">
        <v>441</v>
      </c>
      <c r="G12" s="96" t="s">
        <v>325</v>
      </c>
      <c r="H12" s="97">
        <f>H13</f>
        <v>1624</v>
      </c>
    </row>
    <row r="13" spans="1:9" ht="31.5">
      <c r="B13" s="29" t="s">
        <v>384</v>
      </c>
      <c r="C13" s="95"/>
      <c r="D13" s="96" t="s">
        <v>390</v>
      </c>
      <c r="E13" s="96" t="s">
        <v>321</v>
      </c>
      <c r="F13" s="96" t="s">
        <v>393</v>
      </c>
      <c r="G13" s="96" t="s">
        <v>325</v>
      </c>
      <c r="H13" s="97">
        <f>H14</f>
        <v>1624</v>
      </c>
    </row>
    <row r="14" spans="1:9" ht="31.5">
      <c r="B14" s="29" t="s">
        <v>394</v>
      </c>
      <c r="C14" s="95"/>
      <c r="D14" s="96" t="s">
        <v>390</v>
      </c>
      <c r="E14" s="96" t="s">
        <v>321</v>
      </c>
      <c r="F14" s="96" t="s">
        <v>393</v>
      </c>
      <c r="G14" s="96" t="s">
        <v>388</v>
      </c>
      <c r="H14" s="97">
        <v>1624</v>
      </c>
    </row>
    <row r="15" spans="1:9">
      <c r="A15" s="75"/>
      <c r="B15" s="105" t="s">
        <v>452</v>
      </c>
      <c r="C15" s="92" t="s">
        <v>281</v>
      </c>
      <c r="D15" s="93"/>
      <c r="E15" s="93"/>
      <c r="F15" s="93"/>
      <c r="G15" s="93"/>
      <c r="H15" s="94">
        <f>H16</f>
        <v>433.1</v>
      </c>
      <c r="I15" s="14"/>
    </row>
    <row r="16" spans="1:9">
      <c r="A16" s="75"/>
      <c r="B16" s="45" t="s">
        <v>391</v>
      </c>
      <c r="C16" s="95"/>
      <c r="D16" s="96" t="s">
        <v>390</v>
      </c>
      <c r="E16" s="96" t="s">
        <v>321</v>
      </c>
      <c r="F16" s="96"/>
      <c r="G16" s="96"/>
      <c r="H16" s="97">
        <f>H17</f>
        <v>433.1</v>
      </c>
    </row>
    <row r="17" spans="1:9">
      <c r="A17" s="75"/>
      <c r="B17" s="45" t="s">
        <v>440</v>
      </c>
      <c r="C17" s="95"/>
      <c r="D17" s="96" t="s">
        <v>390</v>
      </c>
      <c r="E17" s="96" t="s">
        <v>321</v>
      </c>
      <c r="F17" s="96" t="s">
        <v>441</v>
      </c>
      <c r="G17" s="96" t="s">
        <v>325</v>
      </c>
      <c r="H17" s="97">
        <f>H18</f>
        <v>433.1</v>
      </c>
    </row>
    <row r="18" spans="1:9" ht="31.5">
      <c r="A18" s="75"/>
      <c r="B18" s="29" t="s">
        <v>384</v>
      </c>
      <c r="C18" s="95"/>
      <c r="D18" s="96" t="s">
        <v>390</v>
      </c>
      <c r="E18" s="96" t="s">
        <v>321</v>
      </c>
      <c r="F18" s="96" t="s">
        <v>393</v>
      </c>
      <c r="G18" s="96" t="s">
        <v>325</v>
      </c>
      <c r="H18" s="97">
        <f>H19</f>
        <v>433.1</v>
      </c>
    </row>
    <row r="19" spans="1:9" ht="31.5">
      <c r="A19" s="75"/>
      <c r="B19" s="29" t="s">
        <v>394</v>
      </c>
      <c r="C19" s="95"/>
      <c r="D19" s="96" t="s">
        <v>390</v>
      </c>
      <c r="E19" s="96" t="s">
        <v>321</v>
      </c>
      <c r="F19" s="96" t="s">
        <v>393</v>
      </c>
      <c r="G19" s="96" t="s">
        <v>388</v>
      </c>
      <c r="H19" s="97">
        <v>433.1</v>
      </c>
    </row>
    <row r="20" spans="1:9" ht="31.5">
      <c r="A20" s="75"/>
      <c r="B20" s="105" t="s">
        <v>453</v>
      </c>
      <c r="C20" s="92" t="s">
        <v>285</v>
      </c>
      <c r="D20" s="93"/>
      <c r="E20" s="93"/>
      <c r="F20" s="93"/>
      <c r="G20" s="93"/>
      <c r="H20" s="94">
        <f>H21</f>
        <v>3561.6</v>
      </c>
      <c r="I20" s="14"/>
    </row>
    <row r="21" spans="1:9">
      <c r="A21" s="75"/>
      <c r="B21" s="45" t="s">
        <v>391</v>
      </c>
      <c r="C21" s="95"/>
      <c r="D21" s="96" t="s">
        <v>390</v>
      </c>
      <c r="E21" s="96" t="s">
        <v>321</v>
      </c>
      <c r="F21" s="96"/>
      <c r="G21" s="96"/>
      <c r="H21" s="97">
        <f>H22</f>
        <v>3561.6</v>
      </c>
    </row>
    <row r="22" spans="1:9">
      <c r="A22" s="75"/>
      <c r="B22" s="45" t="s">
        <v>440</v>
      </c>
      <c r="C22" s="95"/>
      <c r="D22" s="96" t="s">
        <v>390</v>
      </c>
      <c r="E22" s="96" t="s">
        <v>321</v>
      </c>
      <c r="F22" s="96" t="s">
        <v>441</v>
      </c>
      <c r="G22" s="96" t="s">
        <v>325</v>
      </c>
      <c r="H22" s="97">
        <f>H23</f>
        <v>3561.6</v>
      </c>
    </row>
    <row r="23" spans="1:9" ht="31.5">
      <c r="A23" s="75"/>
      <c r="B23" s="29" t="s">
        <v>384</v>
      </c>
      <c r="C23" s="95"/>
      <c r="D23" s="96" t="s">
        <v>390</v>
      </c>
      <c r="E23" s="96" t="s">
        <v>321</v>
      </c>
      <c r="F23" s="96" t="s">
        <v>393</v>
      </c>
      <c r="G23" s="96" t="s">
        <v>325</v>
      </c>
      <c r="H23" s="97">
        <f>H24</f>
        <v>3561.6</v>
      </c>
    </row>
    <row r="24" spans="1:9" ht="31.5">
      <c r="A24" s="75"/>
      <c r="B24" s="29" t="s">
        <v>394</v>
      </c>
      <c r="C24" s="95"/>
      <c r="D24" s="96" t="s">
        <v>390</v>
      </c>
      <c r="E24" s="96" t="s">
        <v>321</v>
      </c>
      <c r="F24" s="96" t="s">
        <v>393</v>
      </c>
      <c r="G24" s="96" t="s">
        <v>388</v>
      </c>
      <c r="H24" s="97">
        <v>3561.6</v>
      </c>
    </row>
    <row r="25" spans="1:9">
      <c r="A25" s="75"/>
      <c r="B25" s="105" t="s">
        <v>457</v>
      </c>
      <c r="C25" s="92" t="s">
        <v>283</v>
      </c>
      <c r="D25" s="93"/>
      <c r="E25" s="93"/>
      <c r="F25" s="93"/>
      <c r="G25" s="93"/>
      <c r="H25" s="94">
        <f>H26</f>
        <v>1631.4</v>
      </c>
      <c r="I25" s="14"/>
    </row>
    <row r="26" spans="1:9">
      <c r="A26" s="75"/>
      <c r="B26" s="45" t="s">
        <v>391</v>
      </c>
      <c r="C26" s="95"/>
      <c r="D26" s="96" t="s">
        <v>390</v>
      </c>
      <c r="E26" s="96" t="s">
        <v>321</v>
      </c>
      <c r="F26" s="96"/>
      <c r="G26" s="96"/>
      <c r="H26" s="97">
        <f>H27</f>
        <v>1631.4</v>
      </c>
    </row>
    <row r="27" spans="1:9">
      <c r="A27" s="75"/>
      <c r="B27" s="45" t="s">
        <v>440</v>
      </c>
      <c r="C27" s="95"/>
      <c r="D27" s="96" t="s">
        <v>390</v>
      </c>
      <c r="E27" s="96" t="s">
        <v>321</v>
      </c>
      <c r="F27" s="96" t="s">
        <v>441</v>
      </c>
      <c r="G27" s="96" t="s">
        <v>325</v>
      </c>
      <c r="H27" s="97">
        <f>H28</f>
        <v>1631.4</v>
      </c>
    </row>
    <row r="28" spans="1:9" ht="31.5">
      <c r="A28" s="75"/>
      <c r="B28" s="29" t="s">
        <v>384</v>
      </c>
      <c r="C28" s="95"/>
      <c r="D28" s="96" t="s">
        <v>390</v>
      </c>
      <c r="E28" s="96" t="s">
        <v>321</v>
      </c>
      <c r="F28" s="96" t="s">
        <v>393</v>
      </c>
      <c r="G28" s="96" t="s">
        <v>325</v>
      </c>
      <c r="H28" s="97">
        <f>H29</f>
        <v>1631.4</v>
      </c>
    </row>
    <row r="29" spans="1:9" ht="31.5">
      <c r="A29" s="75"/>
      <c r="B29" s="29" t="s">
        <v>394</v>
      </c>
      <c r="C29" s="95"/>
      <c r="D29" s="96" t="s">
        <v>390</v>
      </c>
      <c r="E29" s="96" t="s">
        <v>321</v>
      </c>
      <c r="F29" s="96" t="s">
        <v>393</v>
      </c>
      <c r="G29" s="96" t="s">
        <v>388</v>
      </c>
      <c r="H29" s="97">
        <v>1631.4</v>
      </c>
    </row>
    <row r="30" spans="1:9" ht="31.5" hidden="1">
      <c r="B30" s="105" t="s">
        <v>465</v>
      </c>
      <c r="C30" s="92" t="s">
        <v>466</v>
      </c>
      <c r="D30" s="93"/>
      <c r="E30" s="93"/>
      <c r="F30" s="93"/>
      <c r="G30" s="93"/>
      <c r="H30" s="94">
        <f>H31</f>
        <v>0</v>
      </c>
    </row>
    <row r="31" spans="1:9" hidden="1">
      <c r="B31" s="45" t="s">
        <v>467</v>
      </c>
      <c r="C31" s="95"/>
      <c r="D31" s="96" t="s">
        <v>366</v>
      </c>
      <c r="E31" s="96" t="s">
        <v>321</v>
      </c>
      <c r="F31" s="96"/>
      <c r="G31" s="96"/>
      <c r="H31" s="97">
        <f>H32</f>
        <v>0</v>
      </c>
    </row>
    <row r="32" spans="1:9" ht="47.25" hidden="1">
      <c r="B32" s="29" t="s">
        <v>468</v>
      </c>
      <c r="C32" s="95"/>
      <c r="D32" s="96" t="s">
        <v>366</v>
      </c>
      <c r="E32" s="96" t="s">
        <v>321</v>
      </c>
      <c r="F32" s="96" t="s">
        <v>469</v>
      </c>
      <c r="G32" s="96" t="s">
        <v>325</v>
      </c>
      <c r="H32" s="97">
        <f>H33</f>
        <v>0</v>
      </c>
    </row>
    <row r="33" spans="2:8" ht="31.5" hidden="1">
      <c r="B33" s="29" t="s">
        <v>384</v>
      </c>
      <c r="C33" s="95"/>
      <c r="D33" s="96" t="s">
        <v>366</v>
      </c>
      <c r="E33" s="96" t="s">
        <v>321</v>
      </c>
      <c r="F33" s="96" t="s">
        <v>438</v>
      </c>
      <c r="G33" s="96" t="s">
        <v>325</v>
      </c>
      <c r="H33" s="97">
        <f>H34</f>
        <v>0</v>
      </c>
    </row>
    <row r="34" spans="2:8" hidden="1">
      <c r="B34" s="45" t="s">
        <v>394</v>
      </c>
      <c r="C34" s="95"/>
      <c r="D34" s="96" t="s">
        <v>366</v>
      </c>
      <c r="E34" s="96" t="s">
        <v>321</v>
      </c>
      <c r="F34" s="96" t="s">
        <v>438</v>
      </c>
      <c r="G34" s="96" t="s">
        <v>388</v>
      </c>
      <c r="H34" s="97"/>
    </row>
    <row r="35" spans="2:8" hidden="1">
      <c r="B35" s="29" t="s">
        <v>398</v>
      </c>
      <c r="C35" s="95"/>
      <c r="D35" s="96" t="s">
        <v>366</v>
      </c>
      <c r="E35" s="96" t="s">
        <v>321</v>
      </c>
      <c r="F35" s="96" t="s">
        <v>438</v>
      </c>
      <c r="G35" s="96" t="s">
        <v>388</v>
      </c>
      <c r="H35" s="97"/>
    </row>
    <row r="36" spans="2:8" hidden="1">
      <c r="B36" s="45" t="s">
        <v>399</v>
      </c>
      <c r="C36" s="95"/>
      <c r="D36" s="96" t="s">
        <v>366</v>
      </c>
      <c r="E36" s="96" t="s">
        <v>321</v>
      </c>
      <c r="F36" s="96" t="s">
        <v>438</v>
      </c>
      <c r="G36" s="96" t="s">
        <v>388</v>
      </c>
      <c r="H36" s="97"/>
    </row>
    <row r="37" spans="2:8" hidden="1">
      <c r="B37" s="45" t="s">
        <v>414</v>
      </c>
      <c r="C37" s="95"/>
      <c r="D37" s="96" t="s">
        <v>413</v>
      </c>
      <c r="E37" s="96" t="s">
        <v>329</v>
      </c>
      <c r="F37" s="96"/>
      <c r="G37" s="96"/>
      <c r="H37" s="97"/>
    </row>
    <row r="38" spans="2:8" hidden="1">
      <c r="B38" s="45" t="s">
        <v>447</v>
      </c>
      <c r="C38" s="95"/>
      <c r="D38" s="96" t="s">
        <v>413</v>
      </c>
      <c r="E38" s="96" t="s">
        <v>329</v>
      </c>
      <c r="F38" s="96" t="s">
        <v>448</v>
      </c>
      <c r="G38" s="96" t="s">
        <v>449</v>
      </c>
      <c r="H38" s="97"/>
    </row>
    <row r="39" spans="2:8" hidden="1">
      <c r="B39" s="45" t="s">
        <v>373</v>
      </c>
      <c r="C39" s="95"/>
      <c r="D39" s="96" t="s">
        <v>413</v>
      </c>
      <c r="E39" s="96" t="s">
        <v>329</v>
      </c>
      <c r="F39" s="96" t="s">
        <v>451</v>
      </c>
      <c r="G39" s="96" t="s">
        <v>449</v>
      </c>
      <c r="H39" s="97"/>
    </row>
    <row r="40" spans="2:8" hidden="1">
      <c r="B40" s="105" t="s">
        <v>470</v>
      </c>
      <c r="C40" s="92" t="s">
        <v>471</v>
      </c>
      <c r="D40" s="93"/>
      <c r="E40" s="93"/>
      <c r="F40" s="93"/>
      <c r="G40" s="93"/>
      <c r="H40" s="94">
        <f>H41</f>
        <v>0</v>
      </c>
    </row>
    <row r="41" spans="2:8" hidden="1">
      <c r="B41" s="45" t="s">
        <v>467</v>
      </c>
      <c r="C41" s="95"/>
      <c r="D41" s="96" t="s">
        <v>366</v>
      </c>
      <c r="E41" s="96" t="s">
        <v>321</v>
      </c>
      <c r="F41" s="96"/>
      <c r="G41" s="96"/>
      <c r="H41" s="97">
        <f>H42</f>
        <v>0</v>
      </c>
    </row>
    <row r="42" spans="2:8" hidden="1">
      <c r="B42" s="45" t="s">
        <v>472</v>
      </c>
      <c r="C42" s="95"/>
      <c r="D42" s="96" t="s">
        <v>366</v>
      </c>
      <c r="E42" s="96" t="s">
        <v>321</v>
      </c>
      <c r="F42" s="96" t="s">
        <v>473</v>
      </c>
      <c r="G42" s="96" t="s">
        <v>325</v>
      </c>
      <c r="H42" s="97">
        <f>H43</f>
        <v>0</v>
      </c>
    </row>
    <row r="43" spans="2:8" ht="31.5" hidden="1">
      <c r="B43" s="29" t="s">
        <v>384</v>
      </c>
      <c r="C43" s="95"/>
      <c r="D43" s="96" t="s">
        <v>366</v>
      </c>
      <c r="E43" s="96" t="s">
        <v>321</v>
      </c>
      <c r="F43" s="96" t="s">
        <v>474</v>
      </c>
      <c r="G43" s="96" t="s">
        <v>325</v>
      </c>
      <c r="H43" s="97">
        <f>H44</f>
        <v>0</v>
      </c>
    </row>
    <row r="44" spans="2:8" hidden="1">
      <c r="B44" s="45" t="s">
        <v>394</v>
      </c>
      <c r="C44" s="95"/>
      <c r="D44" s="96" t="s">
        <v>366</v>
      </c>
      <c r="E44" s="96" t="s">
        <v>321</v>
      </c>
      <c r="F44" s="96" t="s">
        <v>474</v>
      </c>
      <c r="G44" s="96" t="s">
        <v>388</v>
      </c>
      <c r="H44" s="97"/>
    </row>
    <row r="45" spans="2:8" hidden="1">
      <c r="B45" s="29" t="s">
        <v>398</v>
      </c>
      <c r="C45" s="95"/>
      <c r="D45" s="96" t="s">
        <v>366</v>
      </c>
      <c r="E45" s="96" t="s">
        <v>321</v>
      </c>
      <c r="F45" s="96" t="s">
        <v>474</v>
      </c>
      <c r="G45" s="96" t="s">
        <v>388</v>
      </c>
      <c r="H45" s="97"/>
    </row>
    <row r="46" spans="2:8" hidden="1">
      <c r="B46" s="45" t="s">
        <v>406</v>
      </c>
      <c r="C46" s="95"/>
      <c r="D46" s="96" t="s">
        <v>366</v>
      </c>
      <c r="E46" s="96" t="s">
        <v>321</v>
      </c>
      <c r="F46" s="96" t="s">
        <v>474</v>
      </c>
      <c r="G46" s="96" t="s">
        <v>388</v>
      </c>
      <c r="H46" s="97"/>
    </row>
    <row r="47" spans="2:8" hidden="1">
      <c r="B47" s="45" t="s">
        <v>414</v>
      </c>
      <c r="C47" s="95"/>
      <c r="D47" s="96" t="s">
        <v>413</v>
      </c>
      <c r="E47" s="96" t="s">
        <v>329</v>
      </c>
      <c r="F47" s="96"/>
      <c r="G47" s="96"/>
      <c r="H47" s="97"/>
    </row>
    <row r="48" spans="2:8" hidden="1">
      <c r="B48" s="45" t="s">
        <v>447</v>
      </c>
      <c r="C48" s="95"/>
      <c r="D48" s="96" t="s">
        <v>413</v>
      </c>
      <c r="E48" s="96" t="s">
        <v>329</v>
      </c>
      <c r="F48" s="96" t="s">
        <v>448</v>
      </c>
      <c r="G48" s="96" t="s">
        <v>449</v>
      </c>
      <c r="H48" s="97"/>
    </row>
    <row r="49" spans="2:9" hidden="1">
      <c r="B49" s="45" t="s">
        <v>373</v>
      </c>
      <c r="C49" s="95"/>
      <c r="D49" s="96" t="s">
        <v>413</v>
      </c>
      <c r="E49" s="96" t="s">
        <v>329</v>
      </c>
      <c r="F49" s="96" t="s">
        <v>451</v>
      </c>
      <c r="G49" s="96" t="s">
        <v>449</v>
      </c>
      <c r="H49" s="97"/>
    </row>
    <row r="50" spans="2:9" ht="45" customHeight="1">
      <c r="B50" s="105" t="s">
        <v>662</v>
      </c>
      <c r="C50" s="92" t="s">
        <v>273</v>
      </c>
      <c r="D50" s="93"/>
      <c r="E50" s="93"/>
      <c r="F50" s="93"/>
      <c r="G50" s="93"/>
      <c r="H50" s="94">
        <f>H51</f>
        <v>830</v>
      </c>
      <c r="I50" s="14"/>
    </row>
    <row r="51" spans="2:9">
      <c r="B51" s="45" t="s">
        <v>454</v>
      </c>
      <c r="C51" s="95"/>
      <c r="D51" s="96" t="s">
        <v>390</v>
      </c>
      <c r="E51" s="96" t="s">
        <v>323</v>
      </c>
      <c r="F51" s="96"/>
      <c r="G51" s="96"/>
      <c r="H51" s="97">
        <f>H52</f>
        <v>830</v>
      </c>
    </row>
    <row r="52" spans="2:9" ht="31.5">
      <c r="B52" s="29" t="s">
        <v>458</v>
      </c>
      <c r="C52" s="95"/>
      <c r="D52" s="96" t="s">
        <v>390</v>
      </c>
      <c r="E52" s="96" t="s">
        <v>323</v>
      </c>
      <c r="F52" s="96" t="s">
        <v>459</v>
      </c>
      <c r="G52" s="96" t="s">
        <v>325</v>
      </c>
      <c r="H52" s="97">
        <f>H53</f>
        <v>830</v>
      </c>
    </row>
    <row r="53" spans="2:9" ht="31.5">
      <c r="B53" s="29" t="s">
        <v>384</v>
      </c>
      <c r="C53" s="95"/>
      <c r="D53" s="96" t="s">
        <v>390</v>
      </c>
      <c r="E53" s="96" t="s">
        <v>323</v>
      </c>
      <c r="F53" s="96" t="s">
        <v>460</v>
      </c>
      <c r="G53" s="96" t="s">
        <v>325</v>
      </c>
      <c r="H53" s="97">
        <f>H54</f>
        <v>830</v>
      </c>
    </row>
    <row r="54" spans="2:9" ht="31.5">
      <c r="B54" s="29" t="s">
        <v>394</v>
      </c>
      <c r="C54" s="95"/>
      <c r="D54" s="96" t="s">
        <v>390</v>
      </c>
      <c r="E54" s="96" t="s">
        <v>323</v>
      </c>
      <c r="F54" s="96" t="s">
        <v>460</v>
      </c>
      <c r="G54" s="96" t="s">
        <v>388</v>
      </c>
      <c r="H54" s="97">
        <v>830</v>
      </c>
    </row>
    <row r="55" spans="2:9" ht="47.25">
      <c r="B55" s="105" t="s">
        <v>478</v>
      </c>
      <c r="C55" s="92" t="s">
        <v>291</v>
      </c>
      <c r="D55" s="93"/>
      <c r="E55" s="93"/>
      <c r="F55" s="93"/>
      <c r="G55" s="93"/>
      <c r="H55" s="94">
        <f>H56</f>
        <v>870</v>
      </c>
      <c r="I55" s="14"/>
    </row>
    <row r="56" spans="2:9">
      <c r="B56" s="45" t="s">
        <v>346</v>
      </c>
      <c r="C56" s="95"/>
      <c r="D56" s="96" t="s">
        <v>321</v>
      </c>
      <c r="E56" s="96" t="s">
        <v>347</v>
      </c>
      <c r="F56" s="96"/>
      <c r="G56" s="96"/>
      <c r="H56" s="97">
        <f>H57</f>
        <v>870</v>
      </c>
    </row>
    <row r="57" spans="2:9" ht="78.75">
      <c r="B57" s="29" t="s">
        <v>330</v>
      </c>
      <c r="C57" s="95"/>
      <c r="D57" s="96" t="s">
        <v>321</v>
      </c>
      <c r="E57" s="96" t="s">
        <v>347</v>
      </c>
      <c r="F57" s="96" t="s">
        <v>383</v>
      </c>
      <c r="G57" s="96" t="s">
        <v>325</v>
      </c>
      <c r="H57" s="97">
        <f>H58</f>
        <v>870</v>
      </c>
    </row>
    <row r="58" spans="2:9" ht="31.5">
      <c r="B58" s="29" t="s">
        <v>384</v>
      </c>
      <c r="C58" s="95"/>
      <c r="D58" s="96" t="s">
        <v>321</v>
      </c>
      <c r="E58" s="96" t="s">
        <v>347</v>
      </c>
      <c r="F58" s="96" t="s">
        <v>385</v>
      </c>
      <c r="G58" s="96" t="s">
        <v>325</v>
      </c>
      <c r="H58" s="97">
        <f>H59</f>
        <v>870</v>
      </c>
    </row>
    <row r="59" spans="2:9" ht="31.5">
      <c r="B59" s="29" t="s">
        <v>394</v>
      </c>
      <c r="C59" s="95"/>
      <c r="D59" s="96" t="s">
        <v>321</v>
      </c>
      <c r="E59" s="96" t="s">
        <v>347</v>
      </c>
      <c r="F59" s="96" t="s">
        <v>385</v>
      </c>
      <c r="G59" s="96" t="s">
        <v>388</v>
      </c>
      <c r="H59" s="97">
        <v>870</v>
      </c>
    </row>
    <row r="60" spans="2:9" ht="31.5">
      <c r="B60" s="105" t="s">
        <v>574</v>
      </c>
      <c r="C60" s="92" t="s">
        <v>295</v>
      </c>
      <c r="D60" s="93"/>
      <c r="E60" s="93"/>
      <c r="F60" s="93"/>
      <c r="G60" s="93"/>
      <c r="H60" s="94">
        <f>H61</f>
        <v>4570.8</v>
      </c>
      <c r="I60" s="14"/>
    </row>
    <row r="61" spans="2:9">
      <c r="B61" s="45" t="s">
        <v>346</v>
      </c>
      <c r="C61" s="95"/>
      <c r="D61" s="96" t="s">
        <v>321</v>
      </c>
      <c r="E61" s="96" t="s">
        <v>347</v>
      </c>
      <c r="F61" s="96"/>
      <c r="G61" s="96"/>
      <c r="H61" s="97">
        <f>H62</f>
        <v>4570.8</v>
      </c>
    </row>
    <row r="62" spans="2:9" ht="78.75">
      <c r="B62" s="29" t="s">
        <v>330</v>
      </c>
      <c r="C62" s="95"/>
      <c r="D62" s="96" t="s">
        <v>321</v>
      </c>
      <c r="E62" s="96" t="s">
        <v>347</v>
      </c>
      <c r="F62" s="96" t="s">
        <v>383</v>
      </c>
      <c r="G62" s="96" t="s">
        <v>325</v>
      </c>
      <c r="H62" s="97">
        <f>H63</f>
        <v>4570.8</v>
      </c>
    </row>
    <row r="63" spans="2:9" ht="31.5">
      <c r="B63" s="29" t="s">
        <v>384</v>
      </c>
      <c r="C63" s="95"/>
      <c r="D63" s="96" t="s">
        <v>321</v>
      </c>
      <c r="E63" s="96" t="s">
        <v>347</v>
      </c>
      <c r="F63" s="96" t="s">
        <v>385</v>
      </c>
      <c r="G63" s="96" t="s">
        <v>388</v>
      </c>
      <c r="H63" s="97">
        <v>4570.8</v>
      </c>
    </row>
    <row r="64" spans="2:9" ht="47.25">
      <c r="B64" s="105" t="s">
        <v>582</v>
      </c>
      <c r="C64" s="92" t="s">
        <v>583</v>
      </c>
      <c r="D64" s="93"/>
      <c r="E64" s="93"/>
      <c r="F64" s="93"/>
      <c r="G64" s="93"/>
      <c r="H64" s="94">
        <f>H65</f>
        <v>30</v>
      </c>
    </row>
    <row r="65" spans="2:8">
      <c r="B65" s="45" t="s">
        <v>467</v>
      </c>
      <c r="C65" s="95"/>
      <c r="D65" s="96" t="s">
        <v>366</v>
      </c>
      <c r="E65" s="96" t="s">
        <v>321</v>
      </c>
      <c r="F65" s="96"/>
      <c r="G65" s="96"/>
      <c r="H65" s="97">
        <f>H66</f>
        <v>30</v>
      </c>
    </row>
    <row r="66" spans="2:8">
      <c r="B66" s="45" t="s">
        <v>584</v>
      </c>
      <c r="C66" s="95"/>
      <c r="D66" s="96" t="s">
        <v>366</v>
      </c>
      <c r="E66" s="96" t="s">
        <v>321</v>
      </c>
      <c r="F66" s="96" t="s">
        <v>585</v>
      </c>
      <c r="G66" s="96" t="s">
        <v>325</v>
      </c>
      <c r="H66" s="97">
        <f>H67</f>
        <v>30</v>
      </c>
    </row>
    <row r="67" spans="2:8" ht="31.5">
      <c r="B67" s="29" t="s">
        <v>384</v>
      </c>
      <c r="C67" s="95"/>
      <c r="D67" s="96" t="s">
        <v>366</v>
      </c>
      <c r="E67" s="96" t="s">
        <v>321</v>
      </c>
      <c r="F67" s="96" t="s">
        <v>586</v>
      </c>
      <c r="G67" s="96" t="s">
        <v>325</v>
      </c>
      <c r="H67" s="97">
        <f>H68</f>
        <v>30</v>
      </c>
    </row>
    <row r="68" spans="2:8" ht="31.5">
      <c r="B68" s="29" t="s">
        <v>394</v>
      </c>
      <c r="C68" s="95"/>
      <c r="D68" s="96" t="s">
        <v>366</v>
      </c>
      <c r="E68" s="96" t="s">
        <v>321</v>
      </c>
      <c r="F68" s="96" t="s">
        <v>586</v>
      </c>
      <c r="G68" s="96" t="s">
        <v>388</v>
      </c>
      <c r="H68" s="97">
        <v>30</v>
      </c>
    </row>
    <row r="69" spans="2:8" hidden="1">
      <c r="B69" s="29" t="s">
        <v>398</v>
      </c>
      <c r="C69" s="95"/>
      <c r="D69" s="96" t="s">
        <v>366</v>
      </c>
      <c r="E69" s="96" t="s">
        <v>321</v>
      </c>
      <c r="F69" s="96" t="s">
        <v>586</v>
      </c>
      <c r="G69" s="96" t="s">
        <v>388</v>
      </c>
      <c r="H69" s="97"/>
    </row>
    <row r="70" spans="2:8" hidden="1">
      <c r="B70" s="29" t="s">
        <v>101</v>
      </c>
      <c r="C70" s="95"/>
      <c r="D70" s="96" t="s">
        <v>366</v>
      </c>
      <c r="E70" s="96" t="s">
        <v>321</v>
      </c>
      <c r="F70" s="96" t="s">
        <v>586</v>
      </c>
      <c r="G70" s="96" t="s">
        <v>388</v>
      </c>
      <c r="H70" s="97"/>
    </row>
    <row r="71" spans="2:8" hidden="1">
      <c r="B71" s="45" t="s">
        <v>556</v>
      </c>
      <c r="C71" s="95"/>
      <c r="D71" s="96" t="s">
        <v>366</v>
      </c>
      <c r="E71" s="96" t="s">
        <v>321</v>
      </c>
      <c r="F71" s="96" t="s">
        <v>586</v>
      </c>
      <c r="G71" s="96" t="s">
        <v>388</v>
      </c>
      <c r="H71" s="97"/>
    </row>
    <row r="72" spans="2:8">
      <c r="B72" s="294" t="s">
        <v>608</v>
      </c>
      <c r="C72" s="295"/>
      <c r="D72" s="295"/>
      <c r="E72" s="295"/>
      <c r="F72" s="295"/>
      <c r="G72" s="296"/>
      <c r="H72" s="99">
        <f>H60+H55+H50+H25+H20+H15+H10</f>
        <v>13520.900000000001</v>
      </c>
    </row>
    <row r="73" spans="2:8">
      <c r="H73" s="14"/>
    </row>
    <row r="74" spans="2:8">
      <c r="H74" s="14"/>
    </row>
    <row r="76" spans="2:8" s="73" customFormat="1">
      <c r="B76" s="103"/>
    </row>
    <row r="77" spans="2:8" s="73" customFormat="1">
      <c r="B77" s="103"/>
    </row>
    <row r="78" spans="2:8" s="73" customFormat="1">
      <c r="B78" s="103"/>
    </row>
    <row r="79" spans="2:8" s="73" customFormat="1">
      <c r="B79" s="103"/>
    </row>
    <row r="80" spans="2:8" s="73" customFormat="1">
      <c r="B80" s="103"/>
    </row>
    <row r="81" spans="2:11" s="73" customFormat="1">
      <c r="B81" s="107"/>
      <c r="C81" s="100"/>
      <c r="D81" s="100"/>
      <c r="E81" s="100"/>
      <c r="F81" s="100"/>
      <c r="G81" s="100"/>
      <c r="H81" s="101"/>
      <c r="I81" s="100"/>
      <c r="J81" s="100"/>
      <c r="K81" s="100"/>
    </row>
    <row r="82" spans="2:11" s="73" customFormat="1">
      <c r="B82" s="103"/>
      <c r="C82" s="100"/>
      <c r="D82" s="100"/>
      <c r="E82" s="100"/>
      <c r="F82" s="100"/>
      <c r="G82" s="100"/>
      <c r="H82" s="101"/>
      <c r="I82" s="100"/>
      <c r="J82" s="100"/>
      <c r="K82" s="100"/>
    </row>
    <row r="83" spans="2:11" s="73" customFormat="1">
      <c r="B83" s="103"/>
      <c r="C83" s="100"/>
      <c r="D83" s="100"/>
      <c r="E83" s="100"/>
      <c r="F83" s="100"/>
      <c r="G83" s="100"/>
      <c r="H83" s="101"/>
      <c r="I83" s="100"/>
      <c r="J83" s="100"/>
      <c r="K83" s="100"/>
    </row>
    <row r="84" spans="2:11" s="73" customFormat="1">
      <c r="B84" s="103"/>
      <c r="C84" s="100"/>
      <c r="D84" s="100"/>
      <c r="E84" s="102"/>
      <c r="F84" s="100"/>
      <c r="G84" s="102"/>
      <c r="H84" s="101"/>
      <c r="I84" s="100"/>
      <c r="J84" s="100"/>
      <c r="K84" s="100"/>
    </row>
    <row r="85" spans="2:11" s="73" customFormat="1">
      <c r="B85" s="103"/>
      <c r="C85" s="100"/>
      <c r="D85" s="102"/>
      <c r="E85" s="102"/>
      <c r="F85" s="100"/>
      <c r="G85" s="102"/>
      <c r="H85" s="101"/>
      <c r="I85" s="100"/>
      <c r="J85" s="100"/>
      <c r="K85" s="100"/>
    </row>
    <row r="86" spans="2:11" s="73" customFormat="1">
      <c r="B86" s="103"/>
      <c r="C86" s="100"/>
      <c r="D86" s="100"/>
      <c r="E86" s="100"/>
      <c r="F86" s="100"/>
      <c r="G86" s="100"/>
      <c r="H86" s="101"/>
      <c r="I86" s="100"/>
      <c r="J86" s="100"/>
      <c r="K86" s="100"/>
    </row>
    <row r="87" spans="2:11" s="73" customFormat="1">
      <c r="B87" s="103"/>
      <c r="C87" s="100"/>
      <c r="D87" s="100"/>
      <c r="E87" s="100"/>
      <c r="F87" s="100"/>
      <c r="G87" s="100"/>
      <c r="H87" s="101"/>
      <c r="I87" s="100"/>
      <c r="J87" s="100"/>
      <c r="K87" s="100"/>
    </row>
    <row r="88" spans="2:11" s="73" customFormat="1">
      <c r="B88" s="103"/>
      <c r="C88" s="100"/>
      <c r="D88" s="102"/>
      <c r="E88" s="102"/>
      <c r="F88" s="100"/>
      <c r="G88" s="102"/>
      <c r="H88" s="101"/>
      <c r="I88" s="100"/>
      <c r="J88" s="100"/>
      <c r="K88" s="100"/>
    </row>
    <row r="89" spans="2:11" s="73" customFormat="1">
      <c r="B89" s="103"/>
      <c r="C89" s="100"/>
      <c r="D89" s="102"/>
      <c r="E89" s="102"/>
      <c r="F89" s="100"/>
      <c r="G89" s="102"/>
      <c r="H89" s="101"/>
      <c r="I89" s="100"/>
      <c r="J89" s="100"/>
      <c r="K89" s="100"/>
    </row>
    <row r="90" spans="2:11" s="73" customFormat="1">
      <c r="B90" s="103"/>
      <c r="C90" s="100"/>
      <c r="D90" s="102"/>
      <c r="E90" s="102"/>
      <c r="F90" s="100"/>
      <c r="G90" s="102"/>
      <c r="H90" s="101"/>
      <c r="I90" s="100"/>
      <c r="J90" s="100"/>
      <c r="K90" s="100"/>
    </row>
    <row r="91" spans="2:11" s="73" customFormat="1">
      <c r="B91" s="103"/>
      <c r="C91" s="100"/>
      <c r="D91" s="102"/>
      <c r="E91" s="102"/>
      <c r="F91" s="100"/>
      <c r="G91" s="102"/>
      <c r="H91" s="101"/>
      <c r="I91" s="100"/>
      <c r="J91" s="100"/>
      <c r="K91" s="100"/>
    </row>
    <row r="92" spans="2:11" s="73" customFormat="1">
      <c r="B92" s="103"/>
      <c r="C92" s="100"/>
      <c r="D92" s="102"/>
      <c r="E92" s="102"/>
      <c r="F92" s="100"/>
      <c r="G92" s="102"/>
      <c r="H92" s="101"/>
      <c r="I92" s="100"/>
      <c r="J92" s="100"/>
      <c r="K92" s="100"/>
    </row>
    <row r="93" spans="2:11" s="73" customFormat="1">
      <c r="B93" s="103"/>
      <c r="C93" s="100"/>
      <c r="D93" s="102"/>
      <c r="E93" s="102"/>
      <c r="F93" s="100"/>
      <c r="G93" s="102"/>
      <c r="H93" s="101"/>
      <c r="I93" s="100"/>
      <c r="J93" s="101"/>
      <c r="K93" s="100"/>
    </row>
    <row r="94" spans="2:11" s="73" customFormat="1">
      <c r="B94" s="107"/>
      <c r="C94" s="100"/>
      <c r="D94" s="102"/>
      <c r="E94" s="102"/>
      <c r="F94" s="100"/>
      <c r="G94" s="102"/>
      <c r="H94" s="101"/>
      <c r="I94" s="100"/>
      <c r="J94" s="100"/>
      <c r="K94" s="100"/>
    </row>
    <row r="95" spans="2:11" s="73" customFormat="1">
      <c r="B95" s="103"/>
      <c r="C95" s="100"/>
      <c r="D95" s="102"/>
      <c r="E95" s="102"/>
      <c r="F95" s="100"/>
      <c r="G95" s="102"/>
      <c r="H95" s="101"/>
      <c r="I95" s="100"/>
      <c r="J95" s="100"/>
      <c r="K95" s="100"/>
    </row>
    <row r="96" spans="2:11" s="73" customFormat="1">
      <c r="B96" s="103"/>
      <c r="C96" s="100"/>
      <c r="D96" s="102"/>
      <c r="E96" s="102"/>
      <c r="F96" s="100"/>
      <c r="G96" s="102"/>
      <c r="H96" s="101"/>
      <c r="I96" s="100"/>
      <c r="J96" s="100"/>
      <c r="K96" s="100"/>
    </row>
    <row r="97" spans="2:11" s="73" customFormat="1">
      <c r="B97" s="107"/>
      <c r="C97" s="100"/>
      <c r="D97" s="102"/>
      <c r="E97" s="102"/>
      <c r="F97" s="100"/>
      <c r="G97" s="102"/>
      <c r="H97" s="101"/>
      <c r="I97" s="100"/>
      <c r="J97" s="100"/>
      <c r="K97" s="100"/>
    </row>
    <row r="98" spans="2:11" s="73" customFormat="1">
      <c r="B98" s="103"/>
      <c r="C98" s="100"/>
      <c r="D98" s="102"/>
      <c r="E98" s="102"/>
      <c r="F98" s="100"/>
      <c r="G98" s="102"/>
      <c r="H98" s="101"/>
      <c r="I98" s="100"/>
      <c r="J98" s="100"/>
      <c r="K98" s="100"/>
    </row>
    <row r="99" spans="2:11" s="73" customFormat="1">
      <c r="B99" s="107"/>
      <c r="C99" s="100"/>
      <c r="D99" s="102"/>
      <c r="E99" s="102"/>
      <c r="F99" s="100"/>
      <c r="G99" s="102"/>
      <c r="H99" s="101"/>
      <c r="I99" s="100"/>
      <c r="J99" s="100"/>
      <c r="K99" s="100"/>
    </row>
    <row r="100" spans="2:11" s="73" customFormat="1">
      <c r="B100" s="103"/>
      <c r="C100" s="100"/>
      <c r="D100" s="102"/>
      <c r="E100" s="102"/>
      <c r="F100" s="100"/>
      <c r="G100" s="102"/>
      <c r="H100" s="101"/>
      <c r="I100" s="100"/>
      <c r="J100" s="100"/>
      <c r="K100" s="100"/>
    </row>
    <row r="101" spans="2:11" s="73" customFormat="1">
      <c r="B101" s="103"/>
      <c r="C101" s="100"/>
      <c r="D101" s="102"/>
      <c r="E101" s="102"/>
      <c r="F101" s="100"/>
      <c r="G101" s="102"/>
      <c r="H101" s="101"/>
      <c r="I101" s="100"/>
      <c r="J101" s="100"/>
      <c r="K101" s="100"/>
    </row>
    <row r="102" spans="2:11" s="73" customFormat="1">
      <c r="B102" s="103"/>
      <c r="C102" s="100"/>
      <c r="D102" s="102"/>
      <c r="E102" s="102"/>
      <c r="F102" s="100"/>
      <c r="G102" s="102"/>
      <c r="H102" s="101"/>
      <c r="I102" s="100"/>
      <c r="J102" s="100"/>
      <c r="K102" s="100"/>
    </row>
    <row r="103" spans="2:11" s="73" customFormat="1">
      <c r="B103" s="103"/>
      <c r="C103" s="100"/>
      <c r="D103" s="102"/>
      <c r="E103" s="102"/>
      <c r="F103" s="100"/>
      <c r="G103" s="102"/>
      <c r="H103" s="101"/>
      <c r="I103" s="100"/>
      <c r="J103" s="100"/>
      <c r="K103" s="100"/>
    </row>
    <row r="104" spans="2:11" s="73" customFormat="1">
      <c r="B104" s="103"/>
      <c r="C104" s="100"/>
      <c r="D104" s="102"/>
      <c r="E104" s="102"/>
      <c r="F104" s="100"/>
      <c r="G104" s="102"/>
      <c r="H104" s="101"/>
      <c r="I104" s="100"/>
      <c r="J104" s="100"/>
      <c r="K104" s="100"/>
    </row>
    <row r="105" spans="2:11" s="73" customFormat="1">
      <c r="B105" s="103"/>
      <c r="C105" s="100"/>
      <c r="D105" s="102"/>
      <c r="E105" s="102"/>
      <c r="F105" s="100"/>
      <c r="G105" s="102"/>
      <c r="H105" s="101"/>
      <c r="I105" s="100"/>
      <c r="J105" s="100"/>
      <c r="K105" s="100"/>
    </row>
    <row r="106" spans="2:11" s="73" customFormat="1">
      <c r="B106" s="107"/>
      <c r="C106" s="100"/>
      <c r="D106" s="102"/>
      <c r="E106" s="102"/>
      <c r="F106" s="100"/>
      <c r="G106" s="102"/>
      <c r="H106" s="101"/>
      <c r="I106" s="100"/>
      <c r="J106" s="100"/>
      <c r="K106" s="100"/>
    </row>
    <row r="107" spans="2:11" s="73" customFormat="1">
      <c r="B107" s="107"/>
      <c r="C107" s="100"/>
      <c r="D107" s="102"/>
      <c r="E107" s="102"/>
      <c r="F107" s="100"/>
      <c r="G107" s="102"/>
      <c r="H107" s="101"/>
      <c r="I107" s="100"/>
      <c r="J107" s="100"/>
      <c r="K107" s="100"/>
    </row>
    <row r="108" spans="2:11" s="73" customFormat="1">
      <c r="B108" s="103"/>
      <c r="C108" s="100"/>
      <c r="D108" s="102"/>
      <c r="E108" s="102"/>
      <c r="F108" s="100"/>
      <c r="G108" s="102"/>
      <c r="H108" s="101"/>
      <c r="I108" s="100"/>
      <c r="J108" s="100"/>
      <c r="K108" s="100"/>
    </row>
    <row r="109" spans="2:11" s="73" customFormat="1">
      <c r="B109" s="103"/>
      <c r="C109" s="100"/>
      <c r="D109" s="102"/>
      <c r="E109" s="102"/>
      <c r="F109" s="100"/>
      <c r="G109" s="102"/>
      <c r="H109" s="101"/>
      <c r="I109" s="100"/>
      <c r="J109" s="100"/>
      <c r="K109" s="100"/>
    </row>
    <row r="110" spans="2:11" s="73" customFormat="1">
      <c r="B110" s="103"/>
      <c r="C110" s="100"/>
      <c r="D110" s="102"/>
      <c r="E110" s="102"/>
      <c r="F110" s="100"/>
      <c r="G110" s="102"/>
      <c r="H110" s="101"/>
      <c r="I110" s="100"/>
      <c r="J110" s="100"/>
      <c r="K110" s="100"/>
    </row>
    <row r="111" spans="2:11" s="73" customFormat="1">
      <c r="B111" s="103"/>
      <c r="C111" s="100"/>
      <c r="D111" s="102"/>
      <c r="E111" s="102"/>
      <c r="F111" s="100"/>
      <c r="G111" s="102"/>
      <c r="H111" s="101"/>
      <c r="I111" s="100"/>
      <c r="J111" s="100"/>
      <c r="K111" s="100"/>
    </row>
    <row r="112" spans="2:11" s="73" customFormat="1">
      <c r="B112" s="103"/>
      <c r="C112" s="100"/>
      <c r="D112" s="102"/>
      <c r="E112" s="102"/>
      <c r="F112" s="100"/>
      <c r="G112" s="102"/>
      <c r="H112" s="101"/>
      <c r="I112" s="100"/>
      <c r="J112" s="100"/>
      <c r="K112" s="100"/>
    </row>
    <row r="113" spans="2:11" s="73" customFormat="1">
      <c r="B113" s="103"/>
      <c r="C113" s="100"/>
      <c r="D113" s="102"/>
      <c r="E113" s="102"/>
      <c r="F113" s="100"/>
      <c r="G113" s="102"/>
      <c r="H113" s="101"/>
      <c r="I113" s="100"/>
      <c r="J113" s="100"/>
      <c r="K113" s="100"/>
    </row>
    <row r="114" spans="2:11" s="73" customFormat="1">
      <c r="B114" s="103"/>
      <c r="C114" s="100"/>
      <c r="D114" s="102"/>
      <c r="E114" s="102"/>
      <c r="F114" s="100"/>
      <c r="G114" s="102"/>
      <c r="H114" s="101"/>
      <c r="I114" s="100"/>
      <c r="J114" s="100"/>
      <c r="K114" s="100"/>
    </row>
    <row r="115" spans="2:11" s="73" customFormat="1">
      <c r="B115" s="103"/>
      <c r="C115" s="100"/>
      <c r="D115" s="102"/>
      <c r="E115" s="102"/>
      <c r="F115" s="100"/>
      <c r="G115" s="102"/>
      <c r="H115" s="101"/>
      <c r="I115" s="100"/>
      <c r="J115" s="100"/>
      <c r="K115" s="100"/>
    </row>
    <row r="116" spans="2:11" s="73" customFormat="1">
      <c r="B116" s="103"/>
      <c r="C116" s="100"/>
      <c r="D116" s="102"/>
      <c r="E116" s="102"/>
      <c r="F116" s="100"/>
      <c r="G116" s="102"/>
      <c r="H116" s="101"/>
      <c r="I116" s="100"/>
      <c r="J116" s="101"/>
      <c r="K116" s="100"/>
    </row>
    <row r="117" spans="2:11" s="73" customFormat="1">
      <c r="B117" s="103"/>
      <c r="C117" s="100"/>
      <c r="D117" s="102"/>
      <c r="E117" s="102"/>
      <c r="F117" s="100"/>
      <c r="G117" s="102"/>
      <c r="H117" s="101"/>
      <c r="I117" s="100"/>
      <c r="J117" s="100"/>
      <c r="K117" s="100"/>
    </row>
    <row r="118" spans="2:11" s="73" customFormat="1">
      <c r="B118" s="103"/>
      <c r="C118" s="100"/>
      <c r="D118" s="102"/>
      <c r="E118" s="102"/>
      <c r="F118" s="100"/>
      <c r="G118" s="102"/>
      <c r="H118" s="101"/>
      <c r="I118" s="100"/>
      <c r="J118" s="100"/>
      <c r="K118" s="100"/>
    </row>
    <row r="119" spans="2:11" s="73" customFormat="1">
      <c r="B119" s="103"/>
    </row>
    <row r="120" spans="2:11" s="73" customFormat="1">
      <c r="B120" s="103"/>
    </row>
    <row r="121" spans="2:11" s="73" customFormat="1">
      <c r="B121" s="103"/>
    </row>
    <row r="122" spans="2:11" s="73" customFormat="1">
      <c r="B122" s="103"/>
    </row>
    <row r="123" spans="2:11" s="73" customFormat="1">
      <c r="B123" s="103"/>
    </row>
    <row r="124" spans="2:11" s="73" customFormat="1">
      <c r="B124" s="103"/>
    </row>
    <row r="125" spans="2:11" s="73" customFormat="1">
      <c r="B125" s="103"/>
    </row>
    <row r="126" spans="2:11" s="73" customFormat="1">
      <c r="B126" s="103"/>
    </row>
    <row r="127" spans="2:11" s="73" customFormat="1">
      <c r="B127" s="103"/>
    </row>
    <row r="128" spans="2:11" s="73" customFormat="1">
      <c r="B128" s="103"/>
    </row>
    <row r="129" spans="2:2" s="73" customFormat="1">
      <c r="B129" s="103"/>
    </row>
    <row r="130" spans="2:2" s="73" customFormat="1">
      <c r="B130" s="103"/>
    </row>
    <row r="131" spans="2:2" s="73" customFormat="1">
      <c r="B131" s="103"/>
    </row>
    <row r="132" spans="2:2" s="73" customFormat="1">
      <c r="B132" s="103"/>
    </row>
    <row r="133" spans="2:2" s="73" customFormat="1">
      <c r="B133" s="103"/>
    </row>
    <row r="134" spans="2:2" s="73" customFormat="1">
      <c r="B134" s="103"/>
    </row>
    <row r="135" spans="2:2" s="73" customFormat="1">
      <c r="B135" s="103"/>
    </row>
    <row r="136" spans="2:2" s="73" customFormat="1">
      <c r="B136" s="103"/>
    </row>
    <row r="137" spans="2:2" s="73" customFormat="1">
      <c r="B137" s="103"/>
    </row>
    <row r="138" spans="2:2" s="73" customFormat="1">
      <c r="B138" s="103"/>
    </row>
    <row r="139" spans="2:2" s="73" customFormat="1">
      <c r="B139" s="103"/>
    </row>
    <row r="140" spans="2:2" s="73" customFormat="1">
      <c r="B140" s="103"/>
    </row>
    <row r="141" spans="2:2" s="73" customFormat="1">
      <c r="B141" s="103"/>
    </row>
    <row r="142" spans="2:2" s="73" customFormat="1">
      <c r="B142" s="103"/>
    </row>
    <row r="143" spans="2:2" s="73" customFormat="1">
      <c r="B143" s="103"/>
    </row>
    <row r="144" spans="2:2" s="73" customFormat="1">
      <c r="B144" s="103"/>
    </row>
    <row r="145" spans="2:2" s="73" customFormat="1">
      <c r="B145" s="103"/>
    </row>
    <row r="146" spans="2:2" s="73" customFormat="1">
      <c r="B146" s="103"/>
    </row>
    <row r="147" spans="2:2" s="73" customFormat="1">
      <c r="B147" s="103"/>
    </row>
    <row r="148" spans="2:2" s="73" customFormat="1">
      <c r="B148" s="103"/>
    </row>
    <row r="149" spans="2:2" s="73" customFormat="1">
      <c r="B149" s="103"/>
    </row>
    <row r="150" spans="2:2" s="73" customFormat="1">
      <c r="B150" s="103"/>
    </row>
    <row r="151" spans="2:2" s="73" customFormat="1">
      <c r="B151" s="103"/>
    </row>
    <row r="152" spans="2:2" s="73" customFormat="1">
      <c r="B152" s="103"/>
    </row>
    <row r="153" spans="2:2" s="73" customFormat="1">
      <c r="B153" s="103"/>
    </row>
    <row r="154" spans="2:2" s="73" customFormat="1">
      <c r="B154" s="103"/>
    </row>
    <row r="155" spans="2:2" s="73" customFormat="1">
      <c r="B155" s="103"/>
    </row>
    <row r="156" spans="2:2" s="73" customFormat="1">
      <c r="B156" s="103"/>
    </row>
    <row r="157" spans="2:2" s="73" customFormat="1">
      <c r="B157" s="103"/>
    </row>
    <row r="158" spans="2:2" s="73" customFormat="1">
      <c r="B158" s="103"/>
    </row>
    <row r="159" spans="2:2" s="73" customFormat="1">
      <c r="B159" s="103"/>
    </row>
    <row r="160" spans="2:2" s="73" customFormat="1">
      <c r="B160" s="103"/>
    </row>
    <row r="161" spans="2:2" s="73" customFormat="1">
      <c r="B161" s="103"/>
    </row>
    <row r="162" spans="2:2" s="73" customFormat="1">
      <c r="B162" s="103"/>
    </row>
    <row r="163" spans="2:2" s="73" customFormat="1">
      <c r="B163" s="103"/>
    </row>
    <row r="164" spans="2:2" s="73" customFormat="1">
      <c r="B164" s="103"/>
    </row>
    <row r="165" spans="2:2" s="73" customFormat="1">
      <c r="B165" s="103"/>
    </row>
    <row r="166" spans="2:2" s="73" customFormat="1">
      <c r="B166" s="103"/>
    </row>
    <row r="167" spans="2:2" s="73" customFormat="1">
      <c r="B167" s="103"/>
    </row>
    <row r="168" spans="2:2" s="73" customFormat="1">
      <c r="B168" s="103"/>
    </row>
    <row r="169" spans="2:2" s="73" customFormat="1">
      <c r="B169" s="103"/>
    </row>
    <row r="170" spans="2:2" s="73" customFormat="1">
      <c r="B170" s="103"/>
    </row>
    <row r="171" spans="2:2" s="73" customFormat="1">
      <c r="B171" s="103"/>
    </row>
    <row r="172" spans="2:2" s="73" customFormat="1">
      <c r="B172" s="103"/>
    </row>
    <row r="173" spans="2:2" s="73" customFormat="1">
      <c r="B173" s="103"/>
    </row>
    <row r="174" spans="2:2" s="73" customFormat="1">
      <c r="B174" s="103"/>
    </row>
    <row r="175" spans="2:2" s="73" customFormat="1">
      <c r="B175" s="103"/>
    </row>
    <row r="176" spans="2:2" s="73" customFormat="1">
      <c r="B176" s="103"/>
    </row>
    <row r="177" spans="2:2" s="73" customFormat="1">
      <c r="B177" s="103"/>
    </row>
    <row r="178" spans="2:2" s="73" customFormat="1">
      <c r="B178" s="103"/>
    </row>
    <row r="179" spans="2:2" s="73" customFormat="1">
      <c r="B179" s="103"/>
    </row>
    <row r="180" spans="2:2" s="73" customFormat="1">
      <c r="B180" s="103"/>
    </row>
    <row r="181" spans="2:2" s="73" customFormat="1">
      <c r="B181" s="103"/>
    </row>
    <row r="182" spans="2:2" s="73" customFormat="1">
      <c r="B182" s="103"/>
    </row>
    <row r="183" spans="2:2" s="73" customFormat="1">
      <c r="B183" s="103"/>
    </row>
    <row r="184" spans="2:2" s="73" customFormat="1">
      <c r="B184" s="103"/>
    </row>
    <row r="185" spans="2:2" s="73" customFormat="1">
      <c r="B185" s="103"/>
    </row>
    <row r="186" spans="2:2" s="73" customFormat="1">
      <c r="B186" s="103"/>
    </row>
    <row r="187" spans="2:2" s="73" customFormat="1">
      <c r="B187" s="103"/>
    </row>
    <row r="188" spans="2:2" s="73" customFormat="1">
      <c r="B188" s="103"/>
    </row>
    <row r="189" spans="2:2" s="73" customFormat="1">
      <c r="B189" s="103"/>
    </row>
    <row r="190" spans="2:2" s="73" customFormat="1">
      <c r="B190" s="103"/>
    </row>
    <row r="191" spans="2:2" s="73" customFormat="1">
      <c r="B191" s="103"/>
    </row>
    <row r="192" spans="2:2" s="73" customFormat="1">
      <c r="B192" s="103"/>
    </row>
    <row r="193" spans="2:2" s="73" customFormat="1">
      <c r="B193" s="103"/>
    </row>
    <row r="194" spans="2:2" s="73" customFormat="1">
      <c r="B194" s="103"/>
    </row>
    <row r="195" spans="2:2" s="73" customFormat="1">
      <c r="B195" s="103"/>
    </row>
    <row r="196" spans="2:2" s="73" customFormat="1">
      <c r="B196" s="103"/>
    </row>
    <row r="197" spans="2:2" s="73" customFormat="1">
      <c r="B197" s="103"/>
    </row>
    <row r="198" spans="2:2" s="73" customFormat="1">
      <c r="B198" s="103"/>
    </row>
    <row r="199" spans="2:2" s="73" customFormat="1">
      <c r="B199" s="103"/>
    </row>
    <row r="200" spans="2:2" s="73" customFormat="1">
      <c r="B200" s="103"/>
    </row>
    <row r="201" spans="2:2" s="73" customFormat="1">
      <c r="B201" s="103"/>
    </row>
    <row r="202" spans="2:2" s="73" customFormat="1">
      <c r="B202" s="103"/>
    </row>
    <row r="203" spans="2:2" s="73" customFormat="1">
      <c r="B203" s="103"/>
    </row>
    <row r="204" spans="2:2" s="73" customFormat="1">
      <c r="B204" s="103"/>
    </row>
    <row r="205" spans="2:2" s="73" customFormat="1">
      <c r="B205" s="103"/>
    </row>
    <row r="206" spans="2:2" s="73" customFormat="1">
      <c r="B206" s="103"/>
    </row>
    <row r="207" spans="2:2" s="73" customFormat="1">
      <c r="B207" s="103"/>
    </row>
    <row r="208" spans="2:2" s="73" customFormat="1">
      <c r="B208" s="103"/>
    </row>
    <row r="209" spans="2:2" s="73" customFormat="1">
      <c r="B209" s="103"/>
    </row>
    <row r="210" spans="2:2" s="73" customFormat="1">
      <c r="B210" s="103"/>
    </row>
    <row r="211" spans="2:2" s="73" customFormat="1">
      <c r="B211" s="103"/>
    </row>
    <row r="212" spans="2:2" s="73" customFormat="1">
      <c r="B212" s="103"/>
    </row>
    <row r="213" spans="2:2" s="73" customFormat="1">
      <c r="B213" s="103"/>
    </row>
    <row r="214" spans="2:2" s="73" customFormat="1">
      <c r="B214" s="103"/>
    </row>
    <row r="215" spans="2:2" s="73" customFormat="1">
      <c r="B215" s="103"/>
    </row>
    <row r="216" spans="2:2" s="73" customFormat="1">
      <c r="B216" s="103"/>
    </row>
    <row r="217" spans="2:2" s="73" customFormat="1">
      <c r="B217" s="103"/>
    </row>
    <row r="218" spans="2:2" s="73" customFormat="1">
      <c r="B218" s="103"/>
    </row>
    <row r="219" spans="2:2" s="73" customFormat="1">
      <c r="B219" s="103"/>
    </row>
    <row r="220" spans="2:2" s="73" customFormat="1">
      <c r="B220" s="103"/>
    </row>
    <row r="221" spans="2:2" s="73" customFormat="1">
      <c r="B221" s="103"/>
    </row>
    <row r="222" spans="2:2" s="73" customFormat="1">
      <c r="B222" s="103"/>
    </row>
    <row r="223" spans="2:2" s="73" customFormat="1">
      <c r="B223" s="103"/>
    </row>
    <row r="224" spans="2:2" s="73" customFormat="1">
      <c r="B224" s="103"/>
    </row>
    <row r="225" spans="2:2" s="73" customFormat="1">
      <c r="B225" s="103"/>
    </row>
    <row r="226" spans="2:2" s="73" customFormat="1">
      <c r="B226" s="103"/>
    </row>
    <row r="227" spans="2:2" s="73" customFormat="1">
      <c r="B227" s="103"/>
    </row>
    <row r="228" spans="2:2" s="73" customFormat="1">
      <c r="B228" s="103"/>
    </row>
    <row r="229" spans="2:2" s="73" customFormat="1">
      <c r="B229" s="103"/>
    </row>
    <row r="230" spans="2:2" s="73" customFormat="1">
      <c r="B230" s="103"/>
    </row>
    <row r="231" spans="2:2" s="73" customFormat="1">
      <c r="B231" s="103"/>
    </row>
    <row r="232" spans="2:2" s="73" customFormat="1">
      <c r="B232" s="103"/>
    </row>
    <row r="233" spans="2:2" s="73" customFormat="1">
      <c r="B233" s="103"/>
    </row>
    <row r="234" spans="2:2" s="73" customFormat="1">
      <c r="B234" s="103"/>
    </row>
  </sheetData>
  <mergeCells count="6">
    <mergeCell ref="B72:G72"/>
    <mergeCell ref="B1:H1"/>
    <mergeCell ref="B2:H2"/>
    <mergeCell ref="B3:H3"/>
    <mergeCell ref="B4:H4"/>
    <mergeCell ref="B6:H6"/>
  </mergeCells>
  <pageMargins left="0.62992125984251968" right="0.39370078740157483" top="0.74803149606299213" bottom="0.31496062992125984" header="0.31496062992125984" footer="0.31496062992125984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14</vt:i4>
      </vt:variant>
      <vt:variant>
        <vt:lpstr>Именованные диапазоны</vt:lpstr>
      </vt:variant>
      <vt:variant>
        <vt:i4>5</vt:i4>
      </vt:variant>
    </vt:vector>
  </HeadingPairs>
  <TitlesOfParts>
    <vt:vector size="19" baseType="lpstr">
      <vt:lpstr>прил.1 (нал., ненал.)</vt:lpstr>
      <vt:lpstr>прил.2 (безвоз)</vt:lpstr>
      <vt:lpstr>прил.3 ПД</vt:lpstr>
      <vt:lpstr>прил.5_ПАД</vt:lpstr>
      <vt:lpstr>прил.6_ПРСБ</vt:lpstr>
      <vt:lpstr>прил.7_ПАИВФ</vt:lpstr>
      <vt:lpstr>прил.8_вед</vt:lpstr>
      <vt:lpstr>прил.9_ФК</vt:lpstr>
      <vt:lpstr>прил.10 вед.ПД</vt:lpstr>
      <vt:lpstr>Прил.11_ФК ПД</vt:lpstr>
      <vt:lpstr>прил.12_РФФПП</vt:lpstr>
      <vt:lpstr>прил.13 ММХ</vt:lpstr>
      <vt:lpstr>прил.14 источн.</vt:lpstr>
      <vt:lpstr>прил.15 ПЗ</vt:lpstr>
      <vt:lpstr>'прил.10 вед.ПД'!Заголовки_для_печати</vt:lpstr>
      <vt:lpstr>'прил.14 источн.'!Заголовки_для_печати</vt:lpstr>
      <vt:lpstr>'прил.2 (безвоз)'!Заголовки_для_печати</vt:lpstr>
      <vt:lpstr>прил.8_вед!Заголовки_для_печати</vt:lpstr>
      <vt:lpstr>прил.9_ФК!Заголовки_для_печати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2010-11-18T16:01:14Z</dcterms:modified>
</cp:coreProperties>
</file>