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491B53E3-4D30-4BCA-BB6F-E6A69F6378A1}" xr6:coauthVersionLast="47" xr6:coauthVersionMax="47" xr10:uidLastSave="{00000000-0000-0000-0000-000000000000}"/>
  <bookViews>
    <workbookView xWindow="9975" yWindow="1275" windowWidth="13860" windowHeight="13425" tabRatio="228" xr2:uid="{00000000-000D-0000-FFFF-FFFF00000000}"/>
  </bookViews>
  <sheets>
    <sheet name="прил.14" sheetId="12" r:id="rId1"/>
  </sheets>
  <definedNames>
    <definedName name="_xlnm.Print_Titles" localSheetId="0">прил.14!$A:$A</definedName>
  </definedNames>
  <calcPr calcId="181029"/>
</workbook>
</file>

<file path=xl/calcChain.xml><?xml version="1.0" encoding="utf-8"?>
<calcChain xmlns="http://schemas.openxmlformats.org/spreadsheetml/2006/main">
  <c r="B21" i="12" l="1"/>
  <c r="C20" i="12"/>
  <c r="B51" i="12" l="1"/>
  <c r="B49" i="12"/>
  <c r="B50" i="12"/>
  <c r="C23" i="12" l="1"/>
  <c r="C25" i="12" l="1"/>
  <c r="C24" i="12" l="1"/>
  <c r="C29" i="12"/>
  <c r="J20" i="12"/>
  <c r="J52" i="12" l="1"/>
  <c r="C42" i="12"/>
  <c r="J48" i="12"/>
  <c r="C48" i="12"/>
  <c r="B48" i="12" s="1"/>
  <c r="B32" i="12" l="1"/>
  <c r="B31" i="12"/>
  <c r="C30" i="12"/>
  <c r="C52" i="12" s="1"/>
  <c r="D52" i="12" l="1"/>
  <c r="E52" i="12"/>
  <c r="F52" i="12"/>
  <c r="G52" i="12"/>
  <c r="H52" i="12"/>
  <c r="I52" i="12"/>
  <c r="B47" i="12" l="1"/>
  <c r="B46" i="12"/>
  <c r="B35" i="12" l="1"/>
  <c r="B36" i="12"/>
  <c r="B37" i="12"/>
  <c r="B38" i="12"/>
  <c r="B39" i="12"/>
  <c r="B40" i="12"/>
  <c r="B41" i="12"/>
  <c r="B42" i="12"/>
  <c r="B34" i="12"/>
  <c r="B33" i="12"/>
  <c r="M52" i="12"/>
  <c r="L52" i="12"/>
  <c r="B45" i="12"/>
  <c r="B30" i="12" l="1"/>
  <c r="B29" i="12"/>
  <c r="B28" i="12"/>
  <c r="B27" i="12"/>
  <c r="B26" i="12"/>
  <c r="B15" i="12"/>
  <c r="B22" i="12"/>
  <c r="K52" i="12"/>
  <c r="B20" i="12"/>
  <c r="R18" i="12"/>
  <c r="R17" i="12"/>
  <c r="R16" i="12"/>
  <c r="R15" i="12"/>
  <c r="P19" i="12"/>
  <c r="P18" i="12"/>
  <c r="P17" i="12"/>
  <c r="P16" i="12"/>
  <c r="P15" i="12"/>
  <c r="O20" i="12"/>
  <c r="O52" i="12" s="1"/>
  <c r="B24" i="12"/>
  <c r="B25" i="12"/>
  <c r="B16" i="12"/>
  <c r="N52" i="12"/>
  <c r="B23" i="12" l="1"/>
  <c r="B18" i="12"/>
  <c r="B19" i="12"/>
  <c r="B17" i="12"/>
  <c r="B52" i="12" s="1"/>
</calcChain>
</file>

<file path=xl/sharedStrings.xml><?xml version="1.0" encoding="utf-8"?>
<sst xmlns="http://schemas.openxmlformats.org/spreadsheetml/2006/main" count="63" uniqueCount="58">
  <si>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</si>
  <si>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</si>
  <si>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</si>
  <si>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</si>
  <si>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</si>
  <si>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</si>
  <si>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t>подвоз школьников</t>
  </si>
  <si>
    <t>(тыс. руб.)</t>
  </si>
  <si>
    <t>ИТОГО</t>
  </si>
  <si>
    <t>Муниципальное автономное учреждение "ФОК "Светлогорский"_дюсш</t>
  </si>
  <si>
    <t>Муниципальное бюджетное учреждение культуры "Светлогорская централизованная библиотечная система"</t>
  </si>
  <si>
    <t>Муниципальное бюджетное учреждение "Дом культуры п. Приморье"</t>
  </si>
  <si>
    <t>Муниципальное автономное учреждение "Информационно-туристический центр  Светлогорского городского округа"</t>
  </si>
  <si>
    <t>Муниципальное бюджетное учреждение дополнительного образования "Детско- юношеский центр Светлогорского городского округа"</t>
  </si>
  <si>
    <t xml:space="preserve">Муниципальное автономное учреждение "Физкультурно- оздоровительный комплекс "Светлогорский"  </t>
  </si>
  <si>
    <t>к решению окружного Совета депутатов</t>
  </si>
  <si>
    <t>МО "Светлогорский городской округ"</t>
  </si>
  <si>
    <t>МБУ "РОН"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</si>
  <si>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 учреждениям за счет средств бюджета округа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</si>
  <si>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муниципальнымучреждениям за счет субвенции и субсидий  областного бюджета</t>
    </r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</si>
  <si>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</si>
  <si>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</si>
  <si>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(01002S1160)</t>
  </si>
  <si>
    <t>Организация питания обучающихся школ (0100287410)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</si>
  <si>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(0100271160)</t>
  </si>
  <si>
    <t>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(0100270160)</t>
  </si>
  <si>
    <t xml:space="preserve">      по содержанию ливнеприемников</t>
  </si>
  <si>
    <t xml:space="preserve">     по уборки мусора из урн</t>
  </si>
  <si>
    <t xml:space="preserve">     по содержанию мест накопления ТКО</t>
  </si>
  <si>
    <t xml:space="preserve">     по содержанию малых архитектурных форм</t>
  </si>
  <si>
    <t xml:space="preserve">     по обслуживанию детских площадок</t>
  </si>
  <si>
    <t xml:space="preserve">     по содержанию пляжа</t>
  </si>
  <si>
    <t>МБУ "Спецремтранс":</t>
  </si>
  <si>
    <t>МБУ "Отдел капитального строительства Светлогорского городского округа"</t>
  </si>
  <si>
    <t>МБУ "КЦСОН"</t>
  </si>
  <si>
    <t>Приложение №14</t>
  </si>
  <si>
    <t xml:space="preserve">     содержание автомобильных дорог на территории Светлогорского городского округа </t>
  </si>
  <si>
    <t>Муниципальное автономное дошкольное образовательное учреждение Центр развития ребенка-детский сад N 20 "Родничок"</t>
  </si>
  <si>
    <t>Муниципальное автономное дошкольное образовательное учреждение детский сад "Солнышко"</t>
  </si>
  <si>
    <t>Муниципальное дошкольное образовательное учреждение детский сад N 1 "Березка"</t>
  </si>
  <si>
    <t>Муниципальное дошкольное образовательное учреждение детский сад "Одуванчик" п. Приморье</t>
  </si>
  <si>
    <t>Муниципальное общеобразовательное учреждение "Средняя общеобразовательная школа N 1" г. Светлогорска</t>
  </si>
  <si>
    <t>Муниципальное общеобразовательное учреждение "Средняя общеобразовательная школа п. Донское"</t>
  </si>
  <si>
    <t xml:space="preserve">   содержание и обслуживание зеленых насаждений (высадка, полив, прополка)</t>
  </si>
  <si>
    <t xml:space="preserve">   обрезка зеленых насаждений</t>
  </si>
  <si>
    <t xml:space="preserve">    скашивание травянистой растительности</t>
  </si>
  <si>
    <t>МБУ "Вестник Светлогорска"</t>
  </si>
  <si>
    <t>Распределение субсидий муниципальным бюджетным, автономным учреждениям на финансовое обеспечение муниципального задания на оказание муниципальных услуг (выполнение работ) на 2024 год</t>
  </si>
  <si>
    <t>от "18" декабря 2023 года №82</t>
  </si>
  <si>
    <t>Муниципальное общеобразовательное учреждение основная общеобразовательная школа п. Приморье</t>
  </si>
  <si>
    <t xml:space="preserve">      по санитарной (ручной) уборки улично-дорожной сети</t>
  </si>
  <si>
    <t xml:space="preserve">      по механизированной уборки улично-дорожной сети</t>
  </si>
  <si>
    <t>МБУ "Светлогорский рынок"</t>
  </si>
  <si>
    <t>МБУ "РКЦ"</t>
  </si>
  <si>
    <t>МБУ "Светлогорские парки"</t>
  </si>
  <si>
    <t>Муниципальное общеобразовательное учреждение "Средняя общеобразовательная школа п. Донское"_ детский сад "Маячок"</t>
  </si>
  <si>
    <t>Приложение №5</t>
  </si>
  <si>
    <t>(в ред. решений от 18.03.2024 №16, от 27.05.2024 №30, от 09.09.2024 №58)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</si>
</sst>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0" xfId="0" applyAlignment="1">
      <alignment vertical="center" wrapText="1"/>
    </xf>
    <xf numFmtId="0" fontId="6" fillId="0" borderId="0" xfId="0" applyFont="1"/>
    <xf numFmtId="4" fontId="1" fillId="0" borderId="0" xfId="0" applyNumberFormat="1" applyFont="1"/>
    <xf numFmtId="0" fontId="1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2" fillId="0" borderId="1" xfId="0" applyNumberFormat="1" applyFont="1" applyBorder="1"/>
    <xf numFmtId="4" fontId="6" fillId="0" borderId="1" xfId="0" applyNumberFormat="1" applyFont="1" applyBorder="1"/>
    <xf numFmtId="164" fontId="1" fillId="0" borderId="1" xfId="0" applyNumberFormat="1" applyFont="1" applyBorder="1"/>
    <xf numFmtId="4" fontId="5" fillId="0" borderId="0" xfId="0" applyNumberFormat="1" applyFont="1"/>
    <xf numFmtId="0" fontId="5" fillId="0" borderId="0" xfId="0" applyFont="1"/>
    <xf numFmtId="0" fontId="7" fillId="0" borderId="1" xfId="0" applyFont="1" applyBorder="1"/>
    <xf numFmtId="4" fontId="7" fillId="0" borderId="1" xfId="0" applyNumberFormat="1" applyFont="1" applyBorder="1"/>
    <xf numFmtId="164" fontId="2" fillId="0" borderId="1" xfId="0" applyNumberFormat="1" applyFont="1" applyBorder="1"/>
    <xf numFmtId="0" fontId="1" fillId="0" borderId="0" xfId="0" applyFont="1" applyAlignment="1">
      <alignment horizontal="right" wrapText="1"/>
    </xf>
    <xf numFmtId="0" fontId="0" fillId="0" borderId="0" xfId="0" applyAlignment="1">
      <alignment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right"/>
    </xf>
    <xf numFmtId="0" fontId="0" fillId="0" borderId="5" xfId="0" applyBorder="1"/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2"/>
  <sheetViews>
    <sheetView showGridLines="0" tabSelected="1" view="pageBreakPreview" zoomScale="90" zoomScaleNormal="60" zoomScaleSheetLayoutView="90" workbookViewId="0">
      <pane xSplit="1" ySplit="14" topLeftCell="B15" activePane="bottomRight" state="frozen"/>
      <selection pane="topRight" activeCell="B1" sqref="B1"/>
      <selection pane="bottomLeft" activeCell="A7" sqref="A7"/>
      <selection pane="bottomRight" activeCell="A10" sqref="A10:J10"/>
    </sheetView>
  </sheetViews>
  <sheetFormatPr defaultRowHeight="15.75" x14ac:dyDescent="0.25"/>
  <cols>
    <col min="1" max="1" width="54.42578125" style="3" customWidth="1"/>
    <col min="2" max="2" width="22.7109375" style="4" customWidth="1"/>
    <col min="3" max="3" width="31.42578125" style="4" customWidth="1"/>
    <col min="4" max="4" width="17.7109375" style="4" hidden="1" customWidth="1"/>
    <col min="5" max="5" width="12.28515625" style="4" hidden="1" customWidth="1"/>
    <col min="6" max="6" width="13.7109375" style="4" hidden="1" customWidth="1"/>
    <col min="7" max="7" width="15.28515625" style="4" hidden="1" customWidth="1"/>
    <col min="8" max="8" width="28.7109375" style="4" hidden="1" customWidth="1"/>
    <col min="9" max="9" width="32.28515625" style="4" hidden="1" customWidth="1"/>
    <col min="10" max="10" width="37.5703125" style="4" customWidth="1"/>
    <col min="11" max="11" width="33.140625" style="4" hidden="1" customWidth="1"/>
    <col min="12" max="12" width="36" style="4" hidden="1" customWidth="1"/>
    <col min="13" max="13" width="34.85546875" style="4" hidden="1" customWidth="1"/>
    <col min="14" max="14" width="20.28515625" style="1" hidden="1" customWidth="1"/>
    <col min="15" max="15" width="16.42578125" style="1" hidden="1" customWidth="1"/>
    <col min="16" max="16" width="12.140625" style="1" hidden="1" customWidth="1"/>
    <col min="17" max="17" width="0" style="1" hidden="1" customWidth="1"/>
    <col min="18" max="18" width="10.28515625" style="1" hidden="1" customWidth="1"/>
    <col min="19" max="16384" width="9.140625" style="1"/>
  </cols>
  <sheetData>
    <row r="1" spans="1:18" x14ac:dyDescent="0.25">
      <c r="A1" s="17" t="s">
        <v>56</v>
      </c>
      <c r="B1" s="17"/>
      <c r="C1" s="17"/>
      <c r="D1" s="17"/>
      <c r="E1" s="17"/>
      <c r="F1" s="17"/>
      <c r="G1" s="17"/>
      <c r="H1" s="17"/>
      <c r="I1" s="17"/>
      <c r="J1" s="18"/>
      <c r="K1" s="18"/>
      <c r="L1" s="18"/>
      <c r="M1" s="18"/>
    </row>
    <row r="2" spans="1:18" x14ac:dyDescent="0.25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8"/>
      <c r="K2" s="18"/>
      <c r="L2" s="18"/>
      <c r="M2" s="18"/>
    </row>
    <row r="3" spans="1:18" x14ac:dyDescent="0.25">
      <c r="A3" s="17" t="s">
        <v>16</v>
      </c>
      <c r="B3" s="17"/>
      <c r="C3" s="17"/>
      <c r="D3" s="17"/>
      <c r="E3" s="17"/>
      <c r="F3" s="17"/>
      <c r="G3" s="17"/>
      <c r="H3" s="17"/>
      <c r="I3" s="17"/>
      <c r="J3" s="18"/>
      <c r="K3" s="18"/>
      <c r="L3" s="18"/>
      <c r="M3" s="18"/>
    </row>
    <row r="4" spans="1:18" x14ac:dyDescent="0.25">
      <c r="A4" s="17" t="s">
        <v>48</v>
      </c>
      <c r="B4" s="17"/>
      <c r="C4" s="17"/>
      <c r="D4" s="17"/>
      <c r="E4" s="17"/>
      <c r="F4" s="17"/>
      <c r="G4" s="17"/>
      <c r="H4" s="17"/>
      <c r="I4" s="17"/>
      <c r="J4" s="18"/>
      <c r="K4" s="18"/>
      <c r="L4" s="18"/>
      <c r="M4" s="18"/>
    </row>
    <row r="5" spans="1:18" hidden="1" x14ac:dyDescent="0.25"/>
    <row r="6" spans="1:18" hidden="1" x14ac:dyDescent="0.25">
      <c r="A6" s="17" t="s">
        <v>35</v>
      </c>
      <c r="B6" s="17"/>
      <c r="C6" s="17"/>
      <c r="D6" s="17"/>
      <c r="E6" s="17"/>
      <c r="F6" s="17"/>
      <c r="G6" s="17"/>
      <c r="H6" s="17"/>
      <c r="I6" s="17"/>
      <c r="J6" s="18"/>
      <c r="K6" s="18"/>
      <c r="L6" s="18"/>
      <c r="M6" s="18"/>
    </row>
    <row r="7" spans="1:18" hidden="1" x14ac:dyDescent="0.25">
      <c r="A7" s="17" t="s">
        <v>15</v>
      </c>
      <c r="B7" s="17"/>
      <c r="C7" s="17"/>
      <c r="D7" s="17"/>
      <c r="E7" s="17"/>
      <c r="F7" s="17"/>
      <c r="G7" s="17"/>
      <c r="H7" s="17"/>
      <c r="I7" s="17"/>
      <c r="J7" s="18"/>
      <c r="K7" s="18"/>
      <c r="L7" s="18"/>
      <c r="M7" s="18"/>
    </row>
    <row r="8" spans="1:18" hidden="1" x14ac:dyDescent="0.25">
      <c r="A8" s="17" t="s">
        <v>16</v>
      </c>
      <c r="B8" s="17"/>
      <c r="C8" s="17"/>
      <c r="D8" s="17"/>
      <c r="E8" s="17"/>
      <c r="F8" s="17"/>
      <c r="G8" s="17"/>
      <c r="H8" s="17"/>
      <c r="I8" s="17"/>
      <c r="J8" s="18"/>
      <c r="K8" s="18"/>
      <c r="L8" s="18"/>
      <c r="M8" s="18"/>
    </row>
    <row r="9" spans="1:18" hidden="1" x14ac:dyDescent="0.25">
      <c r="A9" s="17" t="s">
        <v>48</v>
      </c>
      <c r="B9" s="17"/>
      <c r="C9" s="17"/>
      <c r="D9" s="17"/>
      <c r="E9" s="17"/>
      <c r="F9" s="17"/>
      <c r="G9" s="17"/>
      <c r="H9" s="17"/>
      <c r="I9" s="17"/>
      <c r="J9" s="18"/>
      <c r="K9" s="18"/>
      <c r="L9" s="18"/>
      <c r="M9" s="18"/>
    </row>
    <row r="10" spans="1:18" ht="55.5" customHeight="1" x14ac:dyDescent="0.25">
      <c r="A10" s="27" t="s">
        <v>47</v>
      </c>
      <c r="B10" s="27"/>
      <c r="C10" s="27"/>
      <c r="D10" s="27"/>
      <c r="E10" s="27"/>
      <c r="F10" s="27"/>
      <c r="G10" s="27"/>
      <c r="H10" s="27"/>
      <c r="I10" s="27"/>
      <c r="J10" s="27"/>
      <c r="K10" s="2"/>
      <c r="L10" s="2"/>
      <c r="M10" s="2"/>
    </row>
    <row r="11" spans="1:18" ht="20.25" customHeight="1" x14ac:dyDescent="0.25">
      <c r="A11" s="28" t="s">
        <v>57</v>
      </c>
      <c r="B11" s="29"/>
      <c r="C11" s="29"/>
      <c r="D11" s="29"/>
      <c r="E11" s="29"/>
      <c r="F11" s="29"/>
      <c r="G11" s="29"/>
      <c r="H11" s="29"/>
      <c r="I11" s="29"/>
      <c r="J11" s="29"/>
      <c r="K11" s="2"/>
      <c r="L11" s="2"/>
      <c r="M11" s="2"/>
    </row>
    <row r="12" spans="1:18" ht="16.5" customHeight="1" x14ac:dyDescent="0.25">
      <c r="I12" s="25" t="s">
        <v>7</v>
      </c>
      <c r="J12" s="26"/>
      <c r="K12" s="26"/>
      <c r="L12" s="26"/>
      <c r="M12" s="26"/>
    </row>
    <row r="13" spans="1:18" ht="94.5" customHeight="1" x14ac:dyDescent="0.25">
      <c r="A13" s="24" t="s">
        <v>5</v>
      </c>
      <c r="B13" s="23" t="s">
        <v>4</v>
      </c>
      <c r="C13" s="19" t="s">
        <v>18</v>
      </c>
      <c r="D13" s="20"/>
      <c r="E13" s="21"/>
      <c r="F13" s="21"/>
      <c r="G13" s="21"/>
      <c r="H13" s="21"/>
      <c r="I13" s="22"/>
      <c r="J13" s="19" t="s">
        <v>19</v>
      </c>
      <c r="K13" s="20"/>
      <c r="L13" s="20"/>
      <c r="M13" s="20"/>
      <c r="N13" s="5"/>
    </row>
    <row r="14" spans="1:18" ht="45.75" customHeight="1" x14ac:dyDescent="0.25">
      <c r="A14" s="24"/>
      <c r="B14" s="23"/>
      <c r="C14" s="6" t="s">
        <v>2</v>
      </c>
      <c r="D14" s="6" t="s">
        <v>1</v>
      </c>
      <c r="E14" s="6" t="s">
        <v>3</v>
      </c>
      <c r="F14" s="6" t="s">
        <v>6</v>
      </c>
      <c r="G14" s="6" t="s">
        <v>23</v>
      </c>
      <c r="H14" s="6" t="s">
        <v>22</v>
      </c>
      <c r="I14" s="6" t="s">
        <v>21</v>
      </c>
      <c r="J14" s="7" t="s">
        <v>2</v>
      </c>
      <c r="K14" s="7" t="s">
        <v>25</v>
      </c>
      <c r="L14" s="7" t="s">
        <v>24</v>
      </c>
      <c r="M14" s="7" t="s">
        <v>20</v>
      </c>
      <c r="N14" s="5" t="s">
        <v>1</v>
      </c>
    </row>
    <row r="15" spans="1:18" ht="47.25" x14ac:dyDescent="0.25">
      <c r="A15" s="8" t="s">
        <v>37</v>
      </c>
      <c r="B15" s="9">
        <f t="shared" ref="B15:B29" si="0">SUM(C15:N15)</f>
        <v>50872.39</v>
      </c>
      <c r="C15" s="10">
        <v>17389.8</v>
      </c>
      <c r="D15" s="10"/>
      <c r="E15" s="10"/>
      <c r="F15" s="10"/>
      <c r="G15" s="10"/>
      <c r="H15" s="10"/>
      <c r="I15" s="10"/>
      <c r="J15" s="10">
        <v>33482.589999999997</v>
      </c>
      <c r="K15" s="10"/>
      <c r="L15" s="10"/>
      <c r="M15" s="10"/>
      <c r="N15" s="11"/>
      <c r="O15" s="1">
        <v>12780.2</v>
      </c>
      <c r="P15" s="12" t="e">
        <f>#REF!-O15</f>
        <v>#REF!</v>
      </c>
      <c r="Q15" s="1">
        <v>14075.2</v>
      </c>
      <c r="R15" s="4" t="e">
        <f>#REF!-Q15</f>
        <v>#REF!</v>
      </c>
    </row>
    <row r="16" spans="1:18" ht="47.25" x14ac:dyDescent="0.25">
      <c r="A16" s="8" t="s">
        <v>38</v>
      </c>
      <c r="B16" s="9">
        <f t="shared" si="0"/>
        <v>30049.8</v>
      </c>
      <c r="C16" s="10">
        <v>9772.25</v>
      </c>
      <c r="D16" s="10"/>
      <c r="E16" s="10"/>
      <c r="F16" s="10"/>
      <c r="G16" s="10"/>
      <c r="H16" s="10"/>
      <c r="I16" s="10"/>
      <c r="J16" s="10">
        <v>20277.55</v>
      </c>
      <c r="K16" s="10"/>
      <c r="L16" s="10"/>
      <c r="M16" s="10"/>
      <c r="N16" s="11"/>
      <c r="O16" s="1">
        <v>4780</v>
      </c>
      <c r="P16" s="12" t="e">
        <f>#REF!-O16</f>
        <v>#REF!</v>
      </c>
      <c r="Q16" s="1">
        <v>7902.1</v>
      </c>
      <c r="R16" s="4" t="e">
        <f>#REF!-Q16</f>
        <v>#REF!</v>
      </c>
    </row>
    <row r="17" spans="1:18" ht="31.5" x14ac:dyDescent="0.25">
      <c r="A17" s="8" t="s">
        <v>39</v>
      </c>
      <c r="B17" s="9">
        <f t="shared" si="0"/>
        <v>32400.86</v>
      </c>
      <c r="C17" s="10">
        <v>10837.39</v>
      </c>
      <c r="D17" s="10"/>
      <c r="E17" s="10"/>
      <c r="F17" s="10"/>
      <c r="G17" s="10"/>
      <c r="H17" s="10"/>
      <c r="I17" s="10"/>
      <c r="J17" s="10">
        <v>21563.47</v>
      </c>
      <c r="K17" s="10"/>
      <c r="L17" s="10"/>
      <c r="M17" s="10"/>
      <c r="N17" s="11"/>
      <c r="O17" s="1">
        <v>3200</v>
      </c>
      <c r="P17" s="12" t="e">
        <f>#REF!-O17</f>
        <v>#REF!</v>
      </c>
      <c r="Q17" s="1">
        <v>4461.3</v>
      </c>
      <c r="R17" s="4" t="e">
        <f>#REF!-Q17</f>
        <v>#REF!</v>
      </c>
    </row>
    <row r="18" spans="1:18" ht="31.5" x14ac:dyDescent="0.25">
      <c r="A18" s="8" t="s">
        <v>40</v>
      </c>
      <c r="B18" s="9">
        <f t="shared" si="0"/>
        <v>5967.11</v>
      </c>
      <c r="C18" s="10">
        <v>2485.4499999999998</v>
      </c>
      <c r="D18" s="10"/>
      <c r="E18" s="10"/>
      <c r="F18" s="10"/>
      <c r="G18" s="10"/>
      <c r="H18" s="10"/>
      <c r="I18" s="10"/>
      <c r="J18" s="10">
        <v>3481.66</v>
      </c>
      <c r="K18" s="10"/>
      <c r="L18" s="10"/>
      <c r="M18" s="10"/>
      <c r="N18" s="11"/>
      <c r="O18" s="1">
        <v>1566</v>
      </c>
      <c r="P18" s="12">
        <f>J18-O18</f>
        <v>1915.6599999999999</v>
      </c>
      <c r="Q18" s="1">
        <v>2804.2</v>
      </c>
      <c r="R18" s="4">
        <f>C18-Q18</f>
        <v>-318.75</v>
      </c>
    </row>
    <row r="19" spans="1:18" ht="47.25" x14ac:dyDescent="0.25">
      <c r="A19" s="8" t="s">
        <v>41</v>
      </c>
      <c r="B19" s="9">
        <f t="shared" si="0"/>
        <v>87111.97</v>
      </c>
      <c r="C19" s="10">
        <v>9997.9699999999993</v>
      </c>
      <c r="D19" s="10"/>
      <c r="E19" s="10"/>
      <c r="F19" s="10"/>
      <c r="G19" s="10"/>
      <c r="H19" s="10"/>
      <c r="I19" s="10"/>
      <c r="J19" s="10">
        <v>77114</v>
      </c>
      <c r="K19" s="10">
        <v>0</v>
      </c>
      <c r="L19" s="10">
        <v>0</v>
      </c>
      <c r="M19" s="10">
        <v>0</v>
      </c>
      <c r="N19" s="11"/>
      <c r="O19" s="1">
        <v>39195.699999999997</v>
      </c>
      <c r="P19" s="12" t="e">
        <f>#REF!-O19</f>
        <v>#REF!</v>
      </c>
      <c r="Q19" s="1">
        <v>4806.3</v>
      </c>
    </row>
    <row r="20" spans="1:18" ht="46.5" customHeight="1" x14ac:dyDescent="0.25">
      <c r="A20" s="8" t="s">
        <v>42</v>
      </c>
      <c r="B20" s="9">
        <f t="shared" si="0"/>
        <v>32113.280000000002</v>
      </c>
      <c r="C20" s="10">
        <f>7891.8+28.33</f>
        <v>7920.13</v>
      </c>
      <c r="D20" s="10"/>
      <c r="E20" s="10"/>
      <c r="F20" s="10"/>
      <c r="G20" s="10"/>
      <c r="H20" s="10"/>
      <c r="I20" s="10"/>
      <c r="J20" s="10">
        <f>500.27+23692.88</f>
        <v>24193.15</v>
      </c>
      <c r="K20" s="10">
        <v>0</v>
      </c>
      <c r="L20" s="10">
        <v>0</v>
      </c>
      <c r="M20" s="10">
        <v>0</v>
      </c>
      <c r="N20" s="11"/>
      <c r="O20" s="1">
        <f>12587+450</f>
        <v>13037</v>
      </c>
      <c r="P20" s="13"/>
      <c r="Q20" s="1">
        <v>4690.5</v>
      </c>
    </row>
    <row r="21" spans="1:18" ht="46.5" customHeight="1" x14ac:dyDescent="0.25">
      <c r="A21" s="8" t="s">
        <v>55</v>
      </c>
      <c r="B21" s="9">
        <f t="shared" si="0"/>
        <v>2729.62</v>
      </c>
      <c r="C21" s="10">
        <v>2729.62</v>
      </c>
      <c r="D21" s="10"/>
      <c r="E21" s="10"/>
      <c r="F21" s="10"/>
      <c r="G21" s="10"/>
      <c r="H21" s="10"/>
      <c r="I21" s="10"/>
      <c r="J21" s="10">
        <v>0</v>
      </c>
      <c r="K21" s="10"/>
      <c r="L21" s="10"/>
      <c r="M21" s="10"/>
      <c r="N21" s="11"/>
      <c r="P21" s="13"/>
    </row>
    <row r="22" spans="1:18" ht="46.5" customHeight="1" x14ac:dyDescent="0.25">
      <c r="A22" s="8" t="s">
        <v>49</v>
      </c>
      <c r="B22" s="9">
        <f t="shared" si="0"/>
        <v>20307.560000000001</v>
      </c>
      <c r="C22" s="10">
        <v>4051.47</v>
      </c>
      <c r="D22" s="10"/>
      <c r="E22" s="10"/>
      <c r="F22" s="10"/>
      <c r="G22" s="10"/>
      <c r="H22" s="10"/>
      <c r="I22" s="10"/>
      <c r="J22" s="10">
        <v>16256.09</v>
      </c>
      <c r="K22" s="10">
        <v>0</v>
      </c>
      <c r="L22" s="10">
        <v>0</v>
      </c>
      <c r="M22" s="10">
        <v>0</v>
      </c>
      <c r="N22" s="11"/>
      <c r="O22" s="1">
        <v>5690</v>
      </c>
      <c r="Q22" s="1">
        <v>2802</v>
      </c>
    </row>
    <row r="23" spans="1:18" ht="63" x14ac:dyDescent="0.25">
      <c r="A23" s="8" t="s">
        <v>0</v>
      </c>
      <c r="B23" s="9">
        <f t="shared" si="0"/>
        <v>33617.26</v>
      </c>
      <c r="C23" s="10">
        <f>32734.19+883.07</f>
        <v>33617.26</v>
      </c>
      <c r="D23" s="10"/>
      <c r="E23" s="10"/>
      <c r="F23" s="10"/>
      <c r="G23" s="10"/>
      <c r="H23" s="10"/>
      <c r="I23" s="10"/>
      <c r="J23" s="10">
        <v>0</v>
      </c>
      <c r="K23" s="10"/>
      <c r="L23" s="10"/>
      <c r="M23" s="10"/>
      <c r="N23" s="11"/>
    </row>
    <row r="24" spans="1:18" ht="47.25" x14ac:dyDescent="0.25">
      <c r="A24" s="8" t="s">
        <v>13</v>
      </c>
      <c r="B24" s="9">
        <f t="shared" si="0"/>
        <v>15045.88</v>
      </c>
      <c r="C24" s="10">
        <f>15045.88+360-360</f>
        <v>15045.88</v>
      </c>
      <c r="D24" s="10"/>
      <c r="E24" s="10"/>
      <c r="F24" s="10"/>
      <c r="G24" s="10"/>
      <c r="H24" s="10"/>
      <c r="I24" s="10"/>
      <c r="J24" s="10">
        <v>0</v>
      </c>
      <c r="K24" s="10"/>
      <c r="L24" s="10"/>
      <c r="M24" s="10"/>
      <c r="N24" s="11"/>
    </row>
    <row r="25" spans="1:18" ht="31.5" x14ac:dyDescent="0.25">
      <c r="A25" s="8" t="s">
        <v>9</v>
      </c>
      <c r="B25" s="9">
        <f t="shared" si="0"/>
        <v>16281.95</v>
      </c>
      <c r="C25" s="10">
        <f>15938.85+343.1</f>
        <v>16281.95</v>
      </c>
      <c r="D25" s="10"/>
      <c r="E25" s="10"/>
      <c r="F25" s="10"/>
      <c r="G25" s="10"/>
      <c r="H25" s="10"/>
      <c r="I25" s="10"/>
      <c r="J25" s="10">
        <v>0</v>
      </c>
      <c r="K25" s="10"/>
      <c r="L25" s="10"/>
      <c r="M25" s="10"/>
      <c r="N25" s="11"/>
    </row>
    <row r="26" spans="1:18" ht="47.25" x14ac:dyDescent="0.25">
      <c r="A26" s="8" t="s">
        <v>10</v>
      </c>
      <c r="B26" s="9">
        <f t="shared" si="0"/>
        <v>7492.86</v>
      </c>
      <c r="C26" s="10">
        <v>7492.86</v>
      </c>
      <c r="D26" s="10"/>
      <c r="E26" s="10"/>
      <c r="F26" s="10"/>
      <c r="G26" s="10"/>
      <c r="H26" s="10"/>
      <c r="I26" s="10"/>
      <c r="J26" s="10">
        <v>0</v>
      </c>
      <c r="K26" s="10"/>
      <c r="L26" s="10"/>
      <c r="M26" s="10"/>
      <c r="N26" s="11"/>
    </row>
    <row r="27" spans="1:18" ht="31.5" x14ac:dyDescent="0.25">
      <c r="A27" s="8" t="s">
        <v>11</v>
      </c>
      <c r="B27" s="9">
        <f t="shared" si="0"/>
        <v>3701.63</v>
      </c>
      <c r="C27" s="10">
        <v>3701.63</v>
      </c>
      <c r="D27" s="10"/>
      <c r="E27" s="10"/>
      <c r="F27" s="10"/>
      <c r="G27" s="10"/>
      <c r="H27" s="10"/>
      <c r="I27" s="10"/>
      <c r="J27" s="10">
        <v>0</v>
      </c>
      <c r="K27" s="10"/>
      <c r="L27" s="10"/>
      <c r="M27" s="10"/>
      <c r="N27" s="11"/>
    </row>
    <row r="28" spans="1:18" ht="47.25" x14ac:dyDescent="0.25">
      <c r="A28" s="8" t="s">
        <v>12</v>
      </c>
      <c r="B28" s="9">
        <f t="shared" si="0"/>
        <v>5027.58</v>
      </c>
      <c r="C28" s="10">
        <v>5027.58</v>
      </c>
      <c r="D28" s="10"/>
      <c r="E28" s="10"/>
      <c r="F28" s="10"/>
      <c r="G28" s="10"/>
      <c r="H28" s="10"/>
      <c r="I28" s="10"/>
      <c r="J28" s="10">
        <v>0</v>
      </c>
      <c r="K28" s="10"/>
      <c r="L28" s="10"/>
      <c r="M28" s="10"/>
      <c r="N28" s="11"/>
    </row>
    <row r="29" spans="1:18" ht="47.25" x14ac:dyDescent="0.25">
      <c r="A29" s="8" t="s">
        <v>14</v>
      </c>
      <c r="B29" s="9">
        <f t="shared" si="0"/>
        <v>10122.4</v>
      </c>
      <c r="C29" s="10">
        <f>9835.25+287.15</f>
        <v>10122.4</v>
      </c>
      <c r="D29" s="10"/>
      <c r="E29" s="10"/>
      <c r="F29" s="10"/>
      <c r="G29" s="10"/>
      <c r="H29" s="10"/>
      <c r="I29" s="10"/>
      <c r="J29" s="10">
        <v>0</v>
      </c>
      <c r="K29" s="10"/>
      <c r="L29" s="10"/>
      <c r="M29" s="10"/>
      <c r="N29" s="11"/>
    </row>
    <row r="30" spans="1:18" x14ac:dyDescent="0.25">
      <c r="A30" s="8" t="s">
        <v>32</v>
      </c>
      <c r="B30" s="9">
        <f>B33+B34+B35+B36+B37+B38+B39+B40+B41+B42+B31+B32</f>
        <v>46658.62</v>
      </c>
      <c r="C30" s="10">
        <f>C33+C34+C35+C36+C37+C38+C39+C40+C41+C42+C31+C32</f>
        <v>46658.62</v>
      </c>
      <c r="D30" s="10"/>
      <c r="E30" s="10"/>
      <c r="F30" s="10"/>
      <c r="G30" s="10"/>
      <c r="H30" s="10"/>
      <c r="I30" s="10"/>
      <c r="J30" s="10">
        <v>0</v>
      </c>
      <c r="K30" s="10"/>
      <c r="L30" s="10"/>
      <c r="M30" s="10"/>
      <c r="N30" s="11"/>
    </row>
    <row r="31" spans="1:18" ht="31.5" x14ac:dyDescent="0.25">
      <c r="A31" s="8" t="s">
        <v>43</v>
      </c>
      <c r="B31" s="9">
        <f t="shared" ref="B31:B42" si="1">SUM(C31:N31)</f>
        <v>1305.9000000000001</v>
      </c>
      <c r="C31" s="10">
        <v>1305.9000000000001</v>
      </c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1"/>
    </row>
    <row r="32" spans="1:18" x14ac:dyDescent="0.25">
      <c r="A32" s="8" t="s">
        <v>44</v>
      </c>
      <c r="B32" s="9">
        <f t="shared" si="1"/>
        <v>596.83000000000004</v>
      </c>
      <c r="C32" s="10">
        <v>596.83000000000004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1"/>
    </row>
    <row r="33" spans="1:14" x14ac:dyDescent="0.25">
      <c r="A33" s="8" t="s">
        <v>45</v>
      </c>
      <c r="B33" s="9">
        <f t="shared" si="1"/>
        <v>2845.1</v>
      </c>
      <c r="C33" s="10">
        <v>2845.1</v>
      </c>
      <c r="D33" s="10"/>
      <c r="E33" s="10"/>
      <c r="F33" s="10"/>
      <c r="G33" s="10"/>
      <c r="H33" s="10"/>
      <c r="I33" s="10"/>
      <c r="J33" s="10">
        <v>0</v>
      </c>
      <c r="K33" s="10"/>
      <c r="L33" s="10"/>
      <c r="M33" s="10"/>
      <c r="N33" s="11"/>
    </row>
    <row r="34" spans="1:14" ht="31.5" x14ac:dyDescent="0.25">
      <c r="A34" s="8" t="s">
        <v>36</v>
      </c>
      <c r="B34" s="9">
        <f t="shared" si="1"/>
        <v>664.3</v>
      </c>
      <c r="C34" s="10">
        <v>664.3</v>
      </c>
      <c r="D34" s="10"/>
      <c r="E34" s="10"/>
      <c r="F34" s="10"/>
      <c r="G34" s="10"/>
      <c r="H34" s="10"/>
      <c r="I34" s="10"/>
      <c r="J34" s="10">
        <v>0</v>
      </c>
      <c r="K34" s="10"/>
      <c r="L34" s="10"/>
      <c r="M34" s="10"/>
      <c r="N34" s="11"/>
    </row>
    <row r="35" spans="1:14" x14ac:dyDescent="0.25">
      <c r="A35" s="8" t="s">
        <v>26</v>
      </c>
      <c r="B35" s="9">
        <f t="shared" si="1"/>
        <v>1643.57</v>
      </c>
      <c r="C35" s="10">
        <v>1643.57</v>
      </c>
      <c r="D35" s="10"/>
      <c r="E35" s="10"/>
      <c r="F35" s="10"/>
      <c r="G35" s="10"/>
      <c r="H35" s="10"/>
      <c r="I35" s="10"/>
      <c r="J35" s="10">
        <v>0</v>
      </c>
      <c r="K35" s="10"/>
      <c r="L35" s="10"/>
      <c r="M35" s="10"/>
      <c r="N35" s="11"/>
    </row>
    <row r="36" spans="1:14" ht="31.5" x14ac:dyDescent="0.25">
      <c r="A36" s="8" t="s">
        <v>51</v>
      </c>
      <c r="B36" s="9">
        <f t="shared" si="1"/>
        <v>16455.27</v>
      </c>
      <c r="C36" s="10">
        <v>16455.27</v>
      </c>
      <c r="D36" s="10"/>
      <c r="E36" s="10"/>
      <c r="F36" s="10"/>
      <c r="G36" s="10"/>
      <c r="H36" s="10"/>
      <c r="I36" s="10"/>
      <c r="J36" s="10">
        <v>0</v>
      </c>
      <c r="K36" s="10"/>
      <c r="L36" s="10"/>
      <c r="M36" s="10"/>
      <c r="N36" s="11"/>
    </row>
    <row r="37" spans="1:14" ht="31.5" x14ac:dyDescent="0.25">
      <c r="A37" s="8" t="s">
        <v>50</v>
      </c>
      <c r="B37" s="9">
        <f t="shared" si="1"/>
        <v>12596.33</v>
      </c>
      <c r="C37" s="10">
        <v>12596.33</v>
      </c>
      <c r="D37" s="10"/>
      <c r="E37" s="10"/>
      <c r="F37" s="10"/>
      <c r="G37" s="10"/>
      <c r="H37" s="10"/>
      <c r="I37" s="10"/>
      <c r="J37" s="10">
        <v>0</v>
      </c>
      <c r="K37" s="10"/>
      <c r="L37" s="10"/>
      <c r="M37" s="10"/>
      <c r="N37" s="11"/>
    </row>
    <row r="38" spans="1:14" x14ac:dyDescent="0.25">
      <c r="A38" s="8" t="s">
        <v>27</v>
      </c>
      <c r="B38" s="9">
        <f t="shared" si="1"/>
        <v>4883.99</v>
      </c>
      <c r="C38" s="10">
        <v>4883.99</v>
      </c>
      <c r="D38" s="10"/>
      <c r="E38" s="10"/>
      <c r="F38" s="10"/>
      <c r="G38" s="10"/>
      <c r="H38" s="10"/>
      <c r="I38" s="10"/>
      <c r="J38" s="10">
        <v>0</v>
      </c>
      <c r="K38" s="10"/>
      <c r="L38" s="10"/>
      <c r="M38" s="10"/>
      <c r="N38" s="11"/>
    </row>
    <row r="39" spans="1:14" x14ac:dyDescent="0.25">
      <c r="A39" s="8" t="s">
        <v>28</v>
      </c>
      <c r="B39" s="9">
        <f t="shared" si="1"/>
        <v>2907.23</v>
      </c>
      <c r="C39" s="10">
        <v>2907.23</v>
      </c>
      <c r="D39" s="10"/>
      <c r="E39" s="10"/>
      <c r="F39" s="10"/>
      <c r="G39" s="10"/>
      <c r="H39" s="10"/>
      <c r="I39" s="10"/>
      <c r="J39" s="10">
        <v>0</v>
      </c>
      <c r="K39" s="10"/>
      <c r="L39" s="10"/>
      <c r="M39" s="10"/>
      <c r="N39" s="11"/>
    </row>
    <row r="40" spans="1:14" x14ac:dyDescent="0.25">
      <c r="A40" s="8" t="s">
        <v>29</v>
      </c>
      <c r="B40" s="9">
        <f t="shared" si="1"/>
        <v>735.23</v>
      </c>
      <c r="C40" s="10">
        <v>735.23</v>
      </c>
      <c r="D40" s="10"/>
      <c r="E40" s="10"/>
      <c r="F40" s="10"/>
      <c r="G40" s="10"/>
      <c r="H40" s="10"/>
      <c r="I40" s="10"/>
      <c r="J40" s="10">
        <v>0</v>
      </c>
      <c r="K40" s="10"/>
      <c r="L40" s="10"/>
      <c r="M40" s="10"/>
      <c r="N40" s="11"/>
    </row>
    <row r="41" spans="1:14" x14ac:dyDescent="0.25">
      <c r="A41" s="8" t="s">
        <v>30</v>
      </c>
      <c r="B41" s="9">
        <f t="shared" si="1"/>
        <v>1176.3499999999999</v>
      </c>
      <c r="C41" s="10">
        <v>1176.3499999999999</v>
      </c>
      <c r="D41" s="10"/>
      <c r="E41" s="10"/>
      <c r="F41" s="10"/>
      <c r="G41" s="10"/>
      <c r="H41" s="10"/>
      <c r="I41" s="10"/>
      <c r="J41" s="10">
        <v>0</v>
      </c>
      <c r="K41" s="10"/>
      <c r="L41" s="10"/>
      <c r="M41" s="10"/>
      <c r="N41" s="11"/>
    </row>
    <row r="42" spans="1:14" x14ac:dyDescent="0.25">
      <c r="A42" s="8" t="s">
        <v>31</v>
      </c>
      <c r="B42" s="9">
        <f t="shared" si="1"/>
        <v>848.51999999999987</v>
      </c>
      <c r="C42" s="10">
        <f>1717.12-868.6</f>
        <v>848.51999999999987</v>
      </c>
      <c r="D42" s="10"/>
      <c r="E42" s="10"/>
      <c r="F42" s="10"/>
      <c r="G42" s="10"/>
      <c r="H42" s="10"/>
      <c r="I42" s="10"/>
      <c r="J42" s="10">
        <v>0</v>
      </c>
      <c r="K42" s="10"/>
      <c r="L42" s="10"/>
      <c r="M42" s="10"/>
      <c r="N42" s="11"/>
    </row>
    <row r="43" spans="1:14" hidden="1" x14ac:dyDescent="0.25">
      <c r="A43" s="8"/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1"/>
    </row>
    <row r="44" spans="1:14" hidden="1" x14ac:dyDescent="0.25">
      <c r="A44" s="8"/>
      <c r="B44" s="9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1"/>
    </row>
    <row r="45" spans="1:14" x14ac:dyDescent="0.25">
      <c r="A45" s="8" t="s">
        <v>17</v>
      </c>
      <c r="B45" s="9">
        <f>SUM(C45:N45)</f>
        <v>3158.38</v>
      </c>
      <c r="C45" s="10">
        <v>3158.38</v>
      </c>
      <c r="D45" s="10"/>
      <c r="E45" s="10"/>
      <c r="F45" s="10"/>
      <c r="G45" s="10"/>
      <c r="H45" s="10"/>
      <c r="I45" s="10"/>
      <c r="J45" s="10">
        <v>0</v>
      </c>
      <c r="K45" s="10"/>
      <c r="L45" s="10"/>
      <c r="M45" s="10"/>
      <c r="N45" s="11"/>
    </row>
    <row r="46" spans="1:14" ht="31.5" x14ac:dyDescent="0.25">
      <c r="A46" s="8" t="s">
        <v>33</v>
      </c>
      <c r="B46" s="9">
        <f>SUM(C46:N46)</f>
        <v>14437.07</v>
      </c>
      <c r="C46" s="10">
        <v>14437.07</v>
      </c>
      <c r="D46" s="10"/>
      <c r="E46" s="10"/>
      <c r="F46" s="10"/>
      <c r="G46" s="10"/>
      <c r="H46" s="10"/>
      <c r="I46" s="10"/>
      <c r="J46" s="10">
        <v>0</v>
      </c>
      <c r="K46" s="10"/>
      <c r="L46" s="10"/>
      <c r="M46" s="10"/>
      <c r="N46" s="11"/>
    </row>
    <row r="47" spans="1:14" x14ac:dyDescent="0.25">
      <c r="A47" s="8" t="s">
        <v>34</v>
      </c>
      <c r="B47" s="9">
        <f>SUM(C47:N47)</f>
        <v>5526.65</v>
      </c>
      <c r="C47" s="10">
        <v>0</v>
      </c>
      <c r="D47" s="10"/>
      <c r="E47" s="10"/>
      <c r="F47" s="10"/>
      <c r="G47" s="10"/>
      <c r="H47" s="10"/>
      <c r="I47" s="10"/>
      <c r="J47" s="10">
        <v>5526.65</v>
      </c>
      <c r="K47" s="10"/>
      <c r="L47" s="10"/>
      <c r="M47" s="10"/>
      <c r="N47" s="11"/>
    </row>
    <row r="48" spans="1:14" x14ac:dyDescent="0.25">
      <c r="A48" s="8" t="s">
        <v>46</v>
      </c>
      <c r="B48" s="9">
        <f>SUM(C48:N48)</f>
        <v>9919.4500000000007</v>
      </c>
      <c r="C48" s="10">
        <f>10556.59-29-1225-330.74</f>
        <v>8971.85</v>
      </c>
      <c r="D48" s="10"/>
      <c r="E48" s="10"/>
      <c r="F48" s="10"/>
      <c r="G48" s="10"/>
      <c r="H48" s="10"/>
      <c r="I48" s="10"/>
      <c r="J48" s="10">
        <f>616.86+330.74</f>
        <v>947.6</v>
      </c>
      <c r="K48" s="10"/>
      <c r="L48" s="10"/>
      <c r="M48" s="10"/>
      <c r="N48" s="11"/>
    </row>
    <row r="49" spans="1:15" x14ac:dyDescent="0.25">
      <c r="A49" s="8" t="s">
        <v>52</v>
      </c>
      <c r="B49" s="9">
        <f t="shared" ref="B49:B51" si="2">SUM(C49:N49)</f>
        <v>41.16</v>
      </c>
      <c r="C49" s="10">
        <v>41.16</v>
      </c>
      <c r="D49" s="10"/>
      <c r="E49" s="10"/>
      <c r="F49" s="10"/>
      <c r="G49" s="10"/>
      <c r="H49" s="10"/>
      <c r="I49" s="10"/>
      <c r="J49" s="10">
        <v>0</v>
      </c>
      <c r="K49" s="10"/>
      <c r="L49" s="10"/>
      <c r="M49" s="10"/>
      <c r="N49" s="11"/>
    </row>
    <row r="50" spans="1:15" x14ac:dyDescent="0.25">
      <c r="A50" s="8" t="s">
        <v>53</v>
      </c>
      <c r="B50" s="9">
        <f t="shared" si="2"/>
        <v>28.89</v>
      </c>
      <c r="C50" s="10">
        <v>28.89</v>
      </c>
      <c r="D50" s="10"/>
      <c r="E50" s="10"/>
      <c r="F50" s="10"/>
      <c r="G50" s="10"/>
      <c r="H50" s="10"/>
      <c r="I50" s="10"/>
      <c r="J50" s="10">
        <v>0</v>
      </c>
      <c r="K50" s="10"/>
      <c r="L50" s="10"/>
      <c r="M50" s="10"/>
      <c r="N50" s="11"/>
    </row>
    <row r="51" spans="1:15" x14ac:dyDescent="0.25">
      <c r="A51" s="8" t="s">
        <v>54</v>
      </c>
      <c r="B51" s="9">
        <f t="shared" si="2"/>
        <v>373.9</v>
      </c>
      <c r="C51" s="10">
        <v>373.9</v>
      </c>
      <c r="D51" s="10"/>
      <c r="E51" s="10"/>
      <c r="F51" s="10"/>
      <c r="G51" s="10"/>
      <c r="H51" s="10"/>
      <c r="I51" s="10"/>
      <c r="J51" s="10">
        <v>0</v>
      </c>
      <c r="K51" s="10"/>
      <c r="L51" s="10"/>
      <c r="M51" s="10"/>
      <c r="N51" s="11"/>
    </row>
    <row r="52" spans="1:15" x14ac:dyDescent="0.25">
      <c r="A52" s="14" t="s">
        <v>8</v>
      </c>
      <c r="B52" s="9">
        <f>B15+B16+B17+B18+B19+B20+B22+B23+B24+B25+B26+B27+B28+B29+B30+B45+B46+B47+B48+B49+B50+B51+B21</f>
        <v>432986.27000000008</v>
      </c>
      <c r="C52" s="15">
        <f>C15+C16+C17+C18+C19+C20+C22+C23+C24+C25+C26+C27+C28+C29+C30+C45+C46+C47+C48+C49+C50+C51+C21</f>
        <v>230143.51</v>
      </c>
      <c r="D52" s="15">
        <f t="shared" ref="D52:I52" si="3">D15+D16+D17+D18+D19+D20+D22+D23+D24+D25+D26+D27+D28+D29+D30+D45+D46+D47</f>
        <v>0</v>
      </c>
      <c r="E52" s="15">
        <f t="shared" si="3"/>
        <v>0</v>
      </c>
      <c r="F52" s="15">
        <f t="shared" si="3"/>
        <v>0</v>
      </c>
      <c r="G52" s="15">
        <f t="shared" si="3"/>
        <v>0</v>
      </c>
      <c r="H52" s="15">
        <f t="shared" si="3"/>
        <v>0</v>
      </c>
      <c r="I52" s="15">
        <f t="shared" si="3"/>
        <v>0</v>
      </c>
      <c r="J52" s="15">
        <f>J15+J16+J17+J18+J19+J20+J22+J23+J24+J25+J26+J27+J28+J29+J30+J45+J46+J47+J48+J21</f>
        <v>202842.76</v>
      </c>
      <c r="K52" s="15">
        <f t="shared" ref="K52:N52" si="4">SUM(K15:K25)</f>
        <v>0</v>
      </c>
      <c r="L52" s="15">
        <f t="shared" si="4"/>
        <v>0</v>
      </c>
      <c r="M52" s="15">
        <f t="shared" si="4"/>
        <v>0</v>
      </c>
      <c r="N52" s="16">
        <f t="shared" si="4"/>
        <v>0</v>
      </c>
      <c r="O52" s="1">
        <f>SUM(O15:O25)</f>
        <v>80248.899999999994</v>
      </c>
    </row>
  </sheetData>
  <mergeCells count="15">
    <mergeCell ref="A1:M1"/>
    <mergeCell ref="A2:M2"/>
    <mergeCell ref="A3:M3"/>
    <mergeCell ref="A4:M4"/>
    <mergeCell ref="C13:I13"/>
    <mergeCell ref="B13:B14"/>
    <mergeCell ref="A13:A14"/>
    <mergeCell ref="J13:M13"/>
    <mergeCell ref="A6:M6"/>
    <mergeCell ref="A7:M7"/>
    <mergeCell ref="A8:M8"/>
    <mergeCell ref="A9:M9"/>
    <mergeCell ref="I12:M12"/>
    <mergeCell ref="A10:J10"/>
    <mergeCell ref="A11:J11"/>
  </mergeCells>
  <pageMargins left="0.70866141732283472" right="0.19685039370078741" top="0.31496062992125984" bottom="0.19685039370078741" header="0.31496062992125984" footer="0.19685039370078741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прил.14</vt:lpstr>
      <vt:lpstr>прил.14!Заголовки_для_печати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2024-10-02T07:18:45Z</dcterms:modified>
</cp:coreProperties>
</file>