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 codeName="ЭтаКнига" defaultThemeVersion="124226"/>
  <xr:revisionPtr revIDLastSave="0" documentId="13_ncr:1_{44D18698-497E-4D18-9CEF-3415F9BE1059}" xr6:coauthVersionLast="47" xr6:coauthVersionMax="47" xr10:uidLastSave="{00000000-0000-0000-0000-000000000000}"/>
  <bookViews>
    <workbookView xWindow="8550" yWindow="615" windowWidth="16710" windowHeight="15630" tabRatio="879" xr2:uid="{00000000-000D-0000-FFFF-FFFF00000000}"/>
  </bookViews>
  <sheets>
    <sheet name="прил.1 (нал., ненал.)" sheetId="1" r:id="rId1"/>
  </sheets>
  <definedNames>
    <definedName name="_xlnm.Print_Titles" localSheetId="0">'прил.1 (нал., ненал.)'!$8:$8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1" i="1" l="1"/>
  <c r="I46" i="1" s="1"/>
  <c r="J45" i="1"/>
  <c r="J44" i="1"/>
  <c r="J43" i="1"/>
  <c r="J42" i="1"/>
  <c r="J39" i="1"/>
  <c r="J38" i="1" s="1"/>
  <c r="J37" i="1"/>
  <c r="J36" i="1"/>
  <c r="J35" i="1"/>
  <c r="J34" i="1"/>
  <c r="J33" i="1"/>
  <c r="J32" i="1" s="1"/>
  <c r="J31" i="1"/>
  <c r="J30" i="1"/>
  <c r="J29" i="1"/>
  <c r="J25" i="1" s="1"/>
  <c r="J24" i="1" s="1"/>
  <c r="J28" i="1"/>
  <c r="J27" i="1"/>
  <c r="J26" i="1"/>
  <c r="J22" i="1"/>
  <c r="J21" i="1"/>
  <c r="J20" i="1"/>
  <c r="J17" i="1" s="1"/>
  <c r="J19" i="1"/>
  <c r="J18" i="1"/>
  <c r="J16" i="1"/>
  <c r="J15" i="1"/>
  <c r="J14" i="1" s="1"/>
  <c r="J13" i="1"/>
  <c r="J12" i="1"/>
  <c r="J11" i="1"/>
  <c r="J10" i="1" s="1"/>
  <c r="G46" i="1"/>
  <c r="D42" i="1"/>
  <c r="F42" i="1" s="1"/>
  <c r="H42" i="1" s="1"/>
  <c r="D45" i="1"/>
  <c r="F45" i="1" s="1"/>
  <c r="H45" i="1" s="1"/>
  <c r="E46" i="1"/>
  <c r="J41" i="1" l="1"/>
  <c r="J40" i="1"/>
  <c r="J23" i="1"/>
  <c r="J9" i="1"/>
  <c r="J46" i="1" s="1"/>
  <c r="F43" i="1"/>
  <c r="H43" i="1" s="1"/>
  <c r="D40" i="1"/>
  <c r="F11" i="1"/>
  <c r="H11" i="1" s="1"/>
  <c r="H10" i="1" s="1"/>
  <c r="F22" i="1" l="1"/>
  <c r="H22" i="1" s="1"/>
  <c r="F21" i="1"/>
  <c r="H21" i="1" s="1"/>
  <c r="F20" i="1"/>
  <c r="H20" i="1" s="1"/>
  <c r="F19" i="1"/>
  <c r="H19" i="1" s="1"/>
  <c r="F18" i="1"/>
  <c r="H18" i="1" s="1"/>
  <c r="F16" i="1"/>
  <c r="H16" i="1" s="1"/>
  <c r="F15" i="1"/>
  <c r="H15" i="1" s="1"/>
  <c r="F13" i="1"/>
  <c r="H13" i="1" s="1"/>
  <c r="H12" i="1" s="1"/>
  <c r="D25" i="1"/>
  <c r="F29" i="1"/>
  <c r="H29" i="1" s="1"/>
  <c r="D14" i="1"/>
  <c r="D17" i="1"/>
  <c r="F37" i="1"/>
  <c r="H37" i="1" s="1"/>
  <c r="F36" i="1"/>
  <c r="H36" i="1" s="1"/>
  <c r="D35" i="1"/>
  <c r="F34" i="1"/>
  <c r="H34" i="1" s="1"/>
  <c r="H35" i="1" l="1"/>
  <c r="H17" i="1"/>
  <c r="H14" i="1"/>
  <c r="F35" i="1"/>
  <c r="D32" i="1"/>
  <c r="F33" i="1"/>
  <c r="H33" i="1" s="1"/>
  <c r="H32" i="1" s="1"/>
  <c r="D30" i="1"/>
  <c r="F28" i="1"/>
  <c r="H28" i="1" s="1"/>
  <c r="F27" i="1"/>
  <c r="H27" i="1" s="1"/>
  <c r="F26" i="1"/>
  <c r="H26" i="1" s="1"/>
  <c r="D10" i="1"/>
  <c r="F10" i="1"/>
  <c r="D12" i="1"/>
  <c r="F12" i="1"/>
  <c r="F31" i="1"/>
  <c r="H31" i="1" s="1"/>
  <c r="H30" i="1" s="1"/>
  <c r="D38" i="1"/>
  <c r="F39" i="1"/>
  <c r="H39" i="1" s="1"/>
  <c r="H38" i="1" s="1"/>
  <c r="F41" i="1"/>
  <c r="H41" i="1" s="1"/>
  <c r="H40" i="1" s="1"/>
  <c r="F44" i="1"/>
  <c r="H44" i="1" s="1"/>
  <c r="H25" i="1" l="1"/>
  <c r="H24" i="1" s="1"/>
  <c r="H23" i="1" s="1"/>
  <c r="H9" i="1"/>
  <c r="H46" i="1" s="1"/>
  <c r="F40" i="1"/>
  <c r="F38" i="1"/>
  <c r="F30" i="1"/>
  <c r="F32" i="1"/>
  <c r="F25" i="1"/>
  <c r="F14" i="1"/>
  <c r="D9" i="1"/>
  <c r="D24" i="1"/>
  <c r="D23" i="1" s="1"/>
  <c r="F17" i="1"/>
  <c r="F24" i="1" l="1"/>
  <c r="F23" i="1" s="1"/>
  <c r="D46" i="1"/>
  <c r="F9" i="1"/>
  <c r="F4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D45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 xml:space="preserve">
242,1 средства граждан</t>
        </r>
      </text>
    </comment>
  </commentList>
</comments>
</file>

<file path=xl/sharedStrings.xml><?xml version="1.0" encoding="utf-8"?>
<sst xmlns="http://schemas.openxmlformats.org/spreadsheetml/2006/main" count="94" uniqueCount="89">
  <si>
    <t>Доходный источник</t>
  </si>
  <si>
    <t xml:space="preserve">Сумма              </t>
  </si>
  <si>
    <t>1. Налоговые доходы</t>
  </si>
  <si>
    <t>000 1 01 00000 00 0000 000</t>
  </si>
  <si>
    <t>182 1 01 02000 01 0000 110</t>
  </si>
  <si>
    <t>000 1 05 00000 00 0000 000</t>
  </si>
  <si>
    <t>НАЛОГИ НА СОВОКУПНЫЙ ДОХОД</t>
  </si>
  <si>
    <t>000 1 08 00000 00 0000 000</t>
  </si>
  <si>
    <t>ГОСУДАРСТВЕННАЯ ПОШЛИНА</t>
  </si>
  <si>
    <t xml:space="preserve">2. Неналоговые доходы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</si>
  <si>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</si>
  <si>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</si>
  <si>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</si>
  <si>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</si>
  <si>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</si>
  <si>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</si>
  <si>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</si>
  <si>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</si>
  <si>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</si>
  <si>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</si>
  <si>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</si>
  <si>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</si>
  <si>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Код бюджетной классификации</t>
  </si>
  <si>
    <t>ДОХОДЫ ОТ ОКАЗАНИЯ ПЛАТНЫХ УСЛУГ И КОМПЕНСАЦИИ ЗАТРАТ ГОСУДАРСТВА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</si>
  <si>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</si>
  <si>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000 1 13 00000 00 0000  000</t>
  </si>
  <si>
    <t>поправки</t>
  </si>
  <si>
    <r>
      <t xml:space="preserve">Доходы, получаемые в виде арендной платы за земельные участки, государственная собственность на которые </t>
    </r>
    <r>
      <rPr>
        <b/>
        <sz val="12"/>
        <rFont val="Times New Roman"/>
        <family val="1"/>
        <charset val="204"/>
      </rPr>
      <t>не разграничена</t>
    </r>
    <r>
      <rPr>
        <sz val="12"/>
        <rFont val="Times New Roman"/>
        <family val="1"/>
        <charset val="204"/>
      </rPr>
      <t xml:space="preserve"> и которые расположены в границах поселений, а также средства от продажи права на заключение договоров аренды указанных земельных участков</t>
    </r>
  </si>
  <si>
    <t xml:space="preserve"> ДОХОДЫ ОТ ПРОДАЖИ МАТЕРИАЛЬНЫХ И НЕМАТЕРИАЛЬНЫХ АКТИВОВ</t>
  </si>
  <si>
    <t>000 1 14 00000 00 0000 000</t>
  </si>
  <si>
    <t>Платежи от государственных и муниципальных унитарных предприятий</t>
  </si>
  <si>
    <t>НАЛОГИ НА ИМУЩЕСТВО</t>
  </si>
  <si>
    <t>000 1 06 00000 00 0000 000</t>
  </si>
  <si>
    <t>000 1 06 02000 02 0000 110</t>
  </si>
  <si>
    <t>Налог на имущество организаций</t>
  </si>
  <si>
    <t>НАЛОГИ НА ПРИБЫЛЬ, ДОХОДЫ</t>
  </si>
  <si>
    <t>182 1 05 04000 02 0000 110</t>
  </si>
  <si>
    <t xml:space="preserve">Налог, взимаемый в связи с применением патентной системы налогообложения
</t>
  </si>
  <si>
    <t xml:space="preserve"> 000 1 11 07000 00 0000 120</t>
  </si>
  <si>
    <t>341 1 11 05010 00 0000 120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</si>
  <si>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</si>
  <si>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</si>
  <si>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</si>
  <si>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</si>
  <si>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000 1 13 00000 00 0000 000</t>
  </si>
  <si>
    <t xml:space="preserve">
000 1 06 01020 04 0000 110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</si>
  <si>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</si>
  <si>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</si>
  <si>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</si>
  <si>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 xml:space="preserve">000 1 06 06042 04 0000 110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</si>
  <si>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</si>
  <si>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000 1 11 00000 00 0000 000
</t>
  </si>
  <si>
    <t xml:space="preserve">ДОХОДЫ ОТ ИСПОЛЬЗОВАНИЯ ИМУЩЕСТВА, НАХОДЯЩЕГОСЯ В ГОСУДАРСТВЕННОЙ И МУНИЦИПАЛЬНОЙ СОБСТВЕННОСТИ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</si>
  <si>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
</t>
  </si>
  <si>
    <t xml:space="preserve">000 1 11 05034 04 0000 120
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</si>
  <si>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
</t>
  </si>
  <si>
    <t xml:space="preserve">000 1 11 07014 04 0000 120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</si>
  <si>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</si>
  <si>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</si>
  <si>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</si>
  <si>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000 1 11 09000 00 0000 120
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</si>
  <si>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</si>
  <si>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000 1 11 09034 04 0000 120
</t>
  </si>
  <si>
    <t>Доходы от эксплуатации и использования имущества автомобильных дорог, находящихся в собственности городских округов</t>
  </si>
  <si>
    <t xml:space="preserve">000 1 11 09044 04 0000 120
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</si>
  <si>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</si>
  <si>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000 1 12 00000 00 0000 000
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</si>
  <si>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</si>
  <si>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000 1 14 06024 04 0000 430
</t>
  </si>
  <si>
    <t xml:space="preserve">ПРОЧИЕ НЕНАЛОГОВЫЕ ДОХОДЫ
</t>
  </si>
  <si>
    <t>Налог, взимаемый в связи с применением упрощенной системы налогообложения</t>
  </si>
  <si>
    <t>Плата за сбросы загрязняющих веществ в водные объекты</t>
  </si>
  <si>
    <t>498 1 12 03000 00 0000 120</t>
  </si>
  <si>
    <t xml:space="preserve">000 1 15 00000 00 0000 000 </t>
  </si>
  <si>
    <t>АДМИНИСТРАТИВНЫЕ ПЛАТЕЖИ И СБОРЫ</t>
  </si>
  <si>
    <t xml:space="preserve">Налог на доходы физических лиц </t>
  </si>
  <si>
    <t xml:space="preserve">182 1 05 01000 00 0000 110 </t>
  </si>
  <si>
    <t xml:space="preserve">000 1 11 05024 04 0000 120
</t>
  </si>
  <si>
    <t xml:space="preserve">000 1 11 05074 04 0000 120
</t>
  </si>
  <si>
    <t xml:space="preserve"> Светлогорского городского округа </t>
  </si>
  <si>
    <t xml:space="preserve">к решению окружного Совета депутатов </t>
  </si>
  <si>
    <t xml:space="preserve">000 1 14 02043 04 0000 410
</t>
  </si>
  <si>
    <t xml:space="preserve"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</si>
  <si>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Налоговые и неналоговые доходы бюджета муниципального образования                                                                     «Светлогорский городской округ» на 2022 год</t>
  </si>
  <si>
    <t>Приложение №1</t>
  </si>
  <si>
    <t>(в редакции решений от 20.12.2021 № 97, от 31.01.2022 № 03)</t>
  </si>
  <si>
    <r>
      <t>от "    "              2022г №__</t>
    </r>
    <r>
      <rPr>
        <u/>
        <sz val="12"/>
        <rFont val="Times New Roman"/>
        <family val="1"/>
        <charset val="204"/>
      </rPr>
      <t xml:space="preserve">        </t>
    </r>
  </si>
  <si>
    <t>Доходы от сдачи в аренду имущества, составляющего казну городских округов (за исключением земельных участков)</t>
  </si>
  <si>
    <t>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</si>
</sst>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3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164" fontId="6" fillId="0" borderId="0" xfId="0" applyNumberFormat="1" applyFont="1"/>
    <xf numFmtId="4" fontId="2" fillId="0" borderId="0" xfId="0" applyNumberFormat="1" applyFont="1"/>
    <xf numFmtId="0" fontId="6" fillId="0" borderId="2" xfId="0" applyFont="1" applyBorder="1"/>
    <xf numFmtId="9" fontId="6" fillId="0" borderId="5" xfId="0" applyNumberFormat="1" applyFont="1" applyBorder="1" applyAlignment="1">
      <alignment vertical="center"/>
    </xf>
    <xf numFmtId="9" fontId="6" fillId="0" borderId="6" xfId="0" applyNumberFormat="1" applyFont="1" applyBorder="1" applyAlignment="1">
      <alignment vertical="center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vertical="center"/>
    </xf>
    <xf numFmtId="4" fontId="5" fillId="0" borderId="0" xfId="0" applyNumberFormat="1" applyFont="1"/>
    <xf numFmtId="4" fontId="5" fillId="0" borderId="7" xfId="0" applyNumberFormat="1" applyFont="1" applyBorder="1" applyAlignment="1">
      <alignment vertical="center"/>
    </xf>
    <xf numFmtId="4" fontId="5" fillId="0" borderId="8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/>
    <xf numFmtId="0" fontId="7" fillId="0" borderId="0" xfId="0" applyFont="1"/>
    <xf numFmtId="0" fontId="1" fillId="0" borderId="0" xfId="0" applyFont="1"/>
    <xf numFmtId="4" fontId="1" fillId="0" borderId="0" xfId="0" applyNumberFormat="1" applyFont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0" xfId="0" applyFont="1"/>
    <xf numFmtId="4" fontId="9" fillId="0" borderId="0" xfId="0" applyNumberFormat="1" applyFont="1"/>
    <xf numFmtId="4" fontId="9" fillId="0" borderId="1" xfId="0" applyNumberFormat="1" applyFont="1" applyFill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164" fontId="7" fillId="0" borderId="0" xfId="0" applyNumberFormat="1" applyFont="1"/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/>
    <xf numFmtId="9" fontId="6" fillId="0" borderId="2" xfId="0" applyNumberFormat="1" applyFont="1" applyBorder="1" applyAlignment="1">
      <alignment vertical="center"/>
    </xf>
    <xf numFmtId="4" fontId="5" fillId="0" borderId="10" xfId="0" applyNumberFormat="1" applyFont="1" applyBorder="1" applyAlignment="1">
      <alignment vertical="center"/>
    </xf>
    <xf numFmtId="0" fontId="2" fillId="0" borderId="2" xfId="0" applyFont="1" applyBorder="1"/>
    <xf numFmtId="0" fontId="9" fillId="0" borderId="4" xfId="0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9" fillId="0" borderId="1" xfId="0" applyNumberFormat="1" applyFont="1" applyBorder="1"/>
    <xf numFmtId="0" fontId="9" fillId="0" borderId="1" xfId="0" applyNumberFormat="1" applyFont="1" applyBorder="1" applyAlignment="1">
      <alignment vertical="top" wrapText="1"/>
    </xf>
    <xf numFmtId="4" fontId="2" fillId="0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9" xfId="0" applyNumberFormat="1" applyFont="1" applyBorder="1" applyAlignment="1">
      <alignment vertical="center"/>
    </xf>
    <xf numFmtId="4" fontId="8" fillId="0" borderId="0" xfId="0" applyNumberFormat="1" applyFont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4" fontId="5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1" xfId="0" applyNumberFormat="1" applyFont="1" applyFill="1" applyBorder="1" applyAlignment="1">
      <alignment horizontal="right" vertical="center"/>
    </xf>
    <xf numFmtId="4" fontId="1" fillId="0" borderId="0" xfId="0" applyNumberFormat="1" applyFont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4" fontId="9" fillId="0" borderId="0" xfId="0" applyNumberFormat="1" applyFont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/>
    <xf numFmtId="4" fontId="2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164" fontId="2" fillId="0" borderId="0" xfId="0" applyNumberFormat="1" applyFont="1" applyFill="1"/>
    <xf numFmtId="0" fontId="2" fillId="0" borderId="0" xfId="0" applyFont="1" applyFill="1"/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9" fontId="2" fillId="0" borderId="0" xfId="0" applyNumberFormat="1" applyFont="1" applyFill="1"/>
    <xf numFmtId="0" fontId="6" fillId="0" borderId="0" xfId="0" applyFont="1" applyFill="1"/>
    <xf numFmtId="0" fontId="10" fillId="0" borderId="0" xfId="0" applyFont="1" applyFill="1" applyAlignment="1">
      <alignment horizontal="center"/>
    </xf>
    <xf numFmtId="165" fontId="2" fillId="0" borderId="0" xfId="0" applyNumberFormat="1" applyFont="1" applyFill="1"/>
    <xf numFmtId="0" fontId="1" fillId="0" borderId="0" xfId="0" applyFont="1" applyFill="1"/>
    <xf numFmtId="0" fontId="9" fillId="0" borderId="0" xfId="0" applyFont="1" applyFill="1"/>
    <xf numFmtId="4" fontId="5" fillId="0" borderId="0" xfId="0" applyNumberFormat="1" applyFont="1" applyAlignment="1">
      <alignment horizontal="right"/>
    </xf>
    <xf numFmtId="0" fontId="5" fillId="0" borderId="0" xfId="0" applyFont="1" applyAlignment="1">
      <alignment horizontal="center" wrapText="1"/>
    </xf>
    <xf numFmtId="0" fontId="1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FFFF"/>
      <color rgb="FFCCFF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O49"/>
  <sheetViews>
    <sheetView tabSelected="1" topLeftCell="A32" zoomScale="106" zoomScaleNormal="106" workbookViewId="0">
      <selection activeCell="H32" sqref="H1:I1048576"/>
    </sheetView>
  </sheetViews>
  <sheetFormatPr defaultRowHeight="15.75" x14ac:dyDescent="0.25"/>
  <cols>
    <col min="1" max="1" width="32.140625" style="3" customWidth="1"/>
    <col min="2" max="2" width="63.7109375" style="3" customWidth="1"/>
    <col min="3" max="3" width="4.28515625" style="13" hidden="1" customWidth="1"/>
    <col min="4" max="4" width="15.5703125" style="15" hidden="1" customWidth="1"/>
    <col min="5" max="5" width="13.28515625" style="21" hidden="1" customWidth="1"/>
    <col min="6" max="6" width="15.5703125" style="15" hidden="1" customWidth="1"/>
    <col min="7" max="7" width="13.28515625" style="21" hidden="1" customWidth="1"/>
    <col min="8" max="8" width="15.5703125" style="15" hidden="1" customWidth="1"/>
    <col min="9" max="9" width="13.28515625" style="21" hidden="1" customWidth="1"/>
    <col min="10" max="10" width="15.5703125" style="15" customWidth="1"/>
    <col min="11" max="11" width="10.7109375" style="70" customWidth="1"/>
    <col min="12" max="12" width="11.42578125" style="70" customWidth="1"/>
    <col min="13" max="13" width="12.140625" style="70" customWidth="1"/>
    <col min="14" max="14" width="14.28515625" style="70" customWidth="1"/>
    <col min="15" max="17" width="9.140625" style="3" customWidth="1"/>
    <col min="18" max="16384" width="9.140625" style="3"/>
  </cols>
  <sheetData>
    <row r="1" spans="1:15" x14ac:dyDescent="0.25">
      <c r="A1" s="82" t="s">
        <v>84</v>
      </c>
      <c r="B1" s="82"/>
      <c r="C1" s="83"/>
      <c r="D1" s="83"/>
      <c r="E1" s="83"/>
      <c r="F1" s="83"/>
      <c r="G1" s="83"/>
      <c r="H1" s="83"/>
      <c r="I1" s="83"/>
      <c r="J1" s="83"/>
    </row>
    <row r="2" spans="1:15" ht="15.75" customHeight="1" x14ac:dyDescent="0.25">
      <c r="A2" s="82" t="s">
        <v>80</v>
      </c>
      <c r="B2" s="82"/>
      <c r="C2" s="83"/>
      <c r="D2" s="83"/>
      <c r="E2" s="83"/>
      <c r="F2" s="83"/>
      <c r="G2" s="83"/>
      <c r="H2" s="83"/>
      <c r="I2" s="83"/>
      <c r="J2" s="83"/>
    </row>
    <row r="3" spans="1:15" ht="15.75" customHeight="1" x14ac:dyDescent="0.25">
      <c r="A3" s="82" t="s">
        <v>79</v>
      </c>
      <c r="B3" s="82"/>
      <c r="C3" s="83"/>
      <c r="D3" s="83"/>
      <c r="E3" s="83"/>
      <c r="F3" s="83"/>
      <c r="G3" s="83"/>
      <c r="H3" s="83"/>
      <c r="I3" s="83"/>
      <c r="J3" s="83"/>
    </row>
    <row r="4" spans="1:15" ht="15.75" customHeight="1" x14ac:dyDescent="0.25">
      <c r="A4" s="82" t="s">
        <v>86</v>
      </c>
      <c r="B4" s="82"/>
      <c r="C4" s="83"/>
      <c r="D4" s="83"/>
      <c r="E4" s="83"/>
      <c r="F4" s="83"/>
      <c r="G4" s="83"/>
      <c r="H4" s="83"/>
      <c r="I4" s="83"/>
      <c r="J4" s="83"/>
    </row>
    <row r="5" spans="1:15" ht="51.75" customHeight="1" x14ac:dyDescent="0.3">
      <c r="A5" s="84" t="s">
        <v>83</v>
      </c>
      <c r="B5" s="84"/>
      <c r="C5" s="83"/>
      <c r="D5" s="83"/>
      <c r="E5" s="83"/>
      <c r="F5" s="83"/>
      <c r="G5" s="83"/>
      <c r="H5" s="83"/>
      <c r="I5" s="83"/>
      <c r="J5" s="83"/>
    </row>
    <row r="6" spans="1:15" ht="16.5" customHeight="1" x14ac:dyDescent="0.25">
      <c r="A6" s="80" t="s">
        <v>85</v>
      </c>
      <c r="B6" s="81"/>
      <c r="C6" s="81"/>
      <c r="D6" s="81"/>
      <c r="E6" s="81"/>
      <c r="F6" s="81"/>
      <c r="G6" s="81"/>
      <c r="H6" s="81"/>
      <c r="I6" s="81"/>
      <c r="J6" s="81"/>
    </row>
    <row r="7" spans="1:15" x14ac:dyDescent="0.25">
      <c r="F7" s="25"/>
      <c r="H7" s="25"/>
      <c r="J7" s="79" t="s">
        <v>88</v>
      </c>
    </row>
    <row r="8" spans="1:15" ht="31.5" x14ac:dyDescent="0.25">
      <c r="A8" s="2" t="s">
        <v>22</v>
      </c>
      <c r="B8" s="1" t="s">
        <v>0</v>
      </c>
      <c r="D8" s="2" t="s">
        <v>1</v>
      </c>
      <c r="E8" s="24" t="s">
        <v>26</v>
      </c>
      <c r="F8" s="26" t="s">
        <v>1</v>
      </c>
      <c r="G8" s="24" t="s">
        <v>26</v>
      </c>
      <c r="H8" s="26" t="s">
        <v>1</v>
      </c>
      <c r="I8" s="24" t="s">
        <v>26</v>
      </c>
      <c r="J8" s="26" t="s">
        <v>1</v>
      </c>
    </row>
    <row r="9" spans="1:15" ht="30.75" customHeight="1" x14ac:dyDescent="0.25">
      <c r="A9" s="11"/>
      <c r="B9" s="65" t="s">
        <v>2</v>
      </c>
      <c r="C9" s="64"/>
      <c r="D9" s="56">
        <f>D10+D12+D14+D17+D22</f>
        <v>305174.2</v>
      </c>
      <c r="E9" s="55"/>
      <c r="F9" s="56">
        <f>F10+F14+F22+F12+F17</f>
        <v>316246.2</v>
      </c>
      <c r="G9" s="55"/>
      <c r="H9" s="56">
        <f>H10+H14+H22+H12+H17</f>
        <v>322130.54000000004</v>
      </c>
      <c r="I9" s="55"/>
      <c r="J9" s="56">
        <f>J10+J14+J22+J12+J17</f>
        <v>322130.54000000004</v>
      </c>
    </row>
    <row r="10" spans="1:15" ht="22.5" customHeight="1" x14ac:dyDescent="0.25">
      <c r="A10" s="31" t="s">
        <v>3</v>
      </c>
      <c r="B10" s="32" t="s">
        <v>35</v>
      </c>
      <c r="C10" s="33"/>
      <c r="D10" s="53">
        <f>D11</f>
        <v>144500</v>
      </c>
      <c r="E10" s="57"/>
      <c r="F10" s="53">
        <f>F11</f>
        <v>149500</v>
      </c>
      <c r="G10" s="57"/>
      <c r="H10" s="53">
        <f>H11</f>
        <v>149500</v>
      </c>
      <c r="I10" s="57"/>
      <c r="J10" s="53">
        <f>J11</f>
        <v>149500</v>
      </c>
      <c r="K10" s="71"/>
      <c r="L10" s="71"/>
      <c r="M10" s="71"/>
      <c r="N10" s="72"/>
    </row>
    <row r="11" spans="1:15" x14ac:dyDescent="0.25">
      <c r="A11" s="12" t="s">
        <v>4</v>
      </c>
      <c r="B11" s="10" t="s">
        <v>75</v>
      </c>
      <c r="C11" s="17">
        <v>0.36</v>
      </c>
      <c r="D11" s="67">
        <v>144500</v>
      </c>
      <c r="E11" s="54">
        <v>5000</v>
      </c>
      <c r="F11" s="20">
        <f>D11+E11</f>
        <v>149500</v>
      </c>
      <c r="G11" s="54"/>
      <c r="H11" s="20">
        <f>F11+G11</f>
        <v>149500</v>
      </c>
      <c r="I11" s="54"/>
      <c r="J11" s="20">
        <f>H11+I11</f>
        <v>149500</v>
      </c>
      <c r="K11" s="73"/>
      <c r="L11" s="69"/>
      <c r="M11" s="73"/>
      <c r="N11" s="69"/>
    </row>
    <row r="12" spans="1:15" ht="48.75" customHeight="1" x14ac:dyDescent="0.25">
      <c r="A12" s="36" t="s">
        <v>41</v>
      </c>
      <c r="B12" s="39" t="s">
        <v>40</v>
      </c>
      <c r="C12" s="38"/>
      <c r="D12" s="68">
        <f>D13</f>
        <v>7004.2</v>
      </c>
      <c r="E12" s="52"/>
      <c r="F12" s="53">
        <f>F13</f>
        <v>7004.2</v>
      </c>
      <c r="G12" s="52"/>
      <c r="H12" s="53">
        <f>H13</f>
        <v>7004.2</v>
      </c>
      <c r="I12" s="52"/>
      <c r="J12" s="53">
        <f>J13</f>
        <v>7004.2</v>
      </c>
    </row>
    <row r="13" spans="1:15" ht="65.25" customHeight="1" x14ac:dyDescent="0.25">
      <c r="A13" s="12" t="s">
        <v>43</v>
      </c>
      <c r="B13" s="10" t="s">
        <v>42</v>
      </c>
      <c r="C13" s="14"/>
      <c r="D13" s="67">
        <v>7004.2</v>
      </c>
      <c r="E13" s="54"/>
      <c r="F13" s="20">
        <f>D13+E13</f>
        <v>7004.2</v>
      </c>
      <c r="G13" s="54"/>
      <c r="H13" s="20">
        <f>F13+G13</f>
        <v>7004.2</v>
      </c>
      <c r="I13" s="54"/>
      <c r="J13" s="20">
        <f>H13+I13</f>
        <v>7004.2</v>
      </c>
    </row>
    <row r="14" spans="1:15" ht="15.75" customHeight="1" x14ac:dyDescent="0.3">
      <c r="A14" s="40" t="s">
        <v>5</v>
      </c>
      <c r="B14" s="39" t="s">
        <v>6</v>
      </c>
      <c r="C14" s="33"/>
      <c r="D14" s="53">
        <f>SUM(D15:D16)</f>
        <v>55790</v>
      </c>
      <c r="E14" s="57"/>
      <c r="F14" s="53">
        <f>SUM(F15:F16)</f>
        <v>56162</v>
      </c>
      <c r="G14" s="57"/>
      <c r="H14" s="53">
        <f>SUM(H15:H16)</f>
        <v>56162</v>
      </c>
      <c r="I14" s="57"/>
      <c r="J14" s="53">
        <f>SUM(J15:J16)</f>
        <v>56162</v>
      </c>
      <c r="K14" s="71"/>
      <c r="L14" s="74"/>
      <c r="M14" s="71"/>
      <c r="N14" s="75"/>
      <c r="O14" s="13"/>
    </row>
    <row r="15" spans="1:15" ht="33.75" customHeight="1" x14ac:dyDescent="0.25">
      <c r="A15" s="12" t="s">
        <v>76</v>
      </c>
      <c r="B15" s="10" t="s">
        <v>70</v>
      </c>
      <c r="C15" s="17">
        <v>0.25</v>
      </c>
      <c r="D15" s="20">
        <v>46040</v>
      </c>
      <c r="E15" s="22">
        <v>372</v>
      </c>
      <c r="F15" s="20">
        <f>D15+E15</f>
        <v>46412</v>
      </c>
      <c r="G15" s="22"/>
      <c r="H15" s="20">
        <f>F15+G15</f>
        <v>46412</v>
      </c>
      <c r="I15" s="22"/>
      <c r="J15" s="20">
        <f>H15+I15</f>
        <v>46412</v>
      </c>
      <c r="K15" s="69"/>
      <c r="L15" s="76"/>
      <c r="M15" s="69"/>
      <c r="N15" s="69"/>
    </row>
    <row r="16" spans="1:15" ht="31.5" customHeight="1" x14ac:dyDescent="0.25">
      <c r="A16" s="10" t="s">
        <v>36</v>
      </c>
      <c r="B16" s="10" t="s">
        <v>37</v>
      </c>
      <c r="C16" s="16"/>
      <c r="D16" s="20">
        <v>9750</v>
      </c>
      <c r="E16" s="58"/>
      <c r="F16" s="20">
        <f t="shared" ref="F16:F22" si="0">D16+E16</f>
        <v>9750</v>
      </c>
      <c r="G16" s="58"/>
      <c r="H16" s="20">
        <f t="shared" ref="H16" si="1">F16+G16</f>
        <v>9750</v>
      </c>
      <c r="I16" s="58"/>
      <c r="J16" s="20">
        <f t="shared" ref="J16" si="2">H16+I16</f>
        <v>9750</v>
      </c>
      <c r="N16" s="69"/>
    </row>
    <row r="17" spans="1:14" s="29" customFormat="1" x14ac:dyDescent="0.25">
      <c r="A17" s="39" t="s">
        <v>32</v>
      </c>
      <c r="B17" s="39" t="s">
        <v>31</v>
      </c>
      <c r="C17" s="41"/>
      <c r="D17" s="53">
        <f>D18+D19+D20+D21</f>
        <v>93400</v>
      </c>
      <c r="E17" s="59"/>
      <c r="F17" s="53">
        <f>F18+F19+F20+F21</f>
        <v>99100</v>
      </c>
      <c r="G17" s="59"/>
      <c r="H17" s="53">
        <f>H18+H19+H20+H21</f>
        <v>104984.34</v>
      </c>
      <c r="I17" s="59"/>
      <c r="J17" s="53">
        <f>J18+J19+J20+J21</f>
        <v>104984.34</v>
      </c>
      <c r="K17" s="77"/>
      <c r="L17" s="77"/>
      <c r="M17" s="77"/>
      <c r="N17" s="77"/>
    </row>
    <row r="18" spans="1:14" ht="51.75" customHeight="1" x14ac:dyDescent="0.25">
      <c r="A18" s="10" t="s">
        <v>45</v>
      </c>
      <c r="B18" s="10" t="s">
        <v>46</v>
      </c>
      <c r="C18" s="44"/>
      <c r="D18" s="49">
        <v>24500</v>
      </c>
      <c r="E18" s="60"/>
      <c r="F18" s="20">
        <f t="shared" si="0"/>
        <v>24500</v>
      </c>
      <c r="G18" s="60"/>
      <c r="H18" s="20">
        <f t="shared" ref="H18:H19" si="3">F18+G18</f>
        <v>24500</v>
      </c>
      <c r="I18" s="60"/>
      <c r="J18" s="20">
        <f t="shared" ref="J18:J19" si="4">H18+I18</f>
        <v>24500</v>
      </c>
      <c r="N18" s="69"/>
    </row>
    <row r="19" spans="1:14" ht="31.5" customHeight="1" x14ac:dyDescent="0.25">
      <c r="A19" s="10" t="s">
        <v>33</v>
      </c>
      <c r="B19" s="10" t="s">
        <v>34</v>
      </c>
      <c r="C19" s="18">
        <v>0.25</v>
      </c>
      <c r="D19" s="20">
        <v>19280</v>
      </c>
      <c r="E19" s="23">
        <v>1500</v>
      </c>
      <c r="F19" s="20">
        <f t="shared" si="0"/>
        <v>20780</v>
      </c>
      <c r="G19" s="23"/>
      <c r="H19" s="20">
        <f t="shared" si="3"/>
        <v>20780</v>
      </c>
      <c r="I19" s="23"/>
      <c r="J19" s="20">
        <f t="shared" si="4"/>
        <v>20780</v>
      </c>
      <c r="K19" s="69"/>
      <c r="L19" s="73"/>
      <c r="M19" s="69"/>
      <c r="N19" s="69"/>
    </row>
    <row r="20" spans="1:14" ht="31.5" x14ac:dyDescent="0.25">
      <c r="A20" s="10" t="s">
        <v>48</v>
      </c>
      <c r="B20" s="10" t="s">
        <v>47</v>
      </c>
      <c r="C20" s="42"/>
      <c r="D20" s="20">
        <v>42400</v>
      </c>
      <c r="E20" s="43">
        <v>4200</v>
      </c>
      <c r="F20" s="20">
        <f>D20+E20</f>
        <v>46600</v>
      </c>
      <c r="G20" s="43">
        <v>5884.34</v>
      </c>
      <c r="H20" s="20">
        <f>F20+G20</f>
        <v>52484.34</v>
      </c>
      <c r="I20" s="43"/>
      <c r="J20" s="20">
        <f>H20+I20</f>
        <v>52484.34</v>
      </c>
      <c r="N20" s="69"/>
    </row>
    <row r="21" spans="1:14" ht="31.5" customHeight="1" x14ac:dyDescent="0.25">
      <c r="A21" s="10" t="s">
        <v>49</v>
      </c>
      <c r="B21" s="10" t="s">
        <v>50</v>
      </c>
      <c r="C21" s="42"/>
      <c r="D21" s="20">
        <v>7220</v>
      </c>
      <c r="E21" s="43"/>
      <c r="F21" s="20">
        <f t="shared" si="0"/>
        <v>7220</v>
      </c>
      <c r="G21" s="43"/>
      <c r="H21" s="20">
        <f t="shared" ref="H21:H22" si="5">F21+G21</f>
        <v>7220</v>
      </c>
      <c r="I21" s="43"/>
      <c r="J21" s="20">
        <f t="shared" ref="J21:J22" si="6">H21+I21</f>
        <v>7220</v>
      </c>
      <c r="N21" s="69"/>
    </row>
    <row r="22" spans="1:14" s="33" customFormat="1" ht="21.75" customHeight="1" x14ac:dyDescent="0.2">
      <c r="A22" s="39" t="s">
        <v>7</v>
      </c>
      <c r="B22" s="39" t="s">
        <v>8</v>
      </c>
      <c r="C22" s="45"/>
      <c r="D22" s="50">
        <v>4480</v>
      </c>
      <c r="E22" s="51"/>
      <c r="F22" s="50">
        <f t="shared" si="0"/>
        <v>4480</v>
      </c>
      <c r="G22" s="51"/>
      <c r="H22" s="50">
        <f t="shared" si="5"/>
        <v>4480</v>
      </c>
      <c r="I22" s="51"/>
      <c r="J22" s="50">
        <f t="shared" si="6"/>
        <v>4480</v>
      </c>
      <c r="K22" s="78"/>
      <c r="L22" s="78"/>
      <c r="M22" s="78"/>
      <c r="N22" s="78"/>
    </row>
    <row r="23" spans="1:14" ht="37.5" customHeight="1" x14ac:dyDescent="0.25">
      <c r="A23" s="12"/>
      <c r="B23" s="63" t="s">
        <v>9</v>
      </c>
      <c r="C23" s="64"/>
      <c r="D23" s="53">
        <f>D24+D35+D38+D40+D44+D45+D43</f>
        <v>261483.66999999998</v>
      </c>
      <c r="E23" s="54"/>
      <c r="F23" s="53">
        <f>F24+F35+F38+F40+F44+F45+F43</f>
        <v>299216.27</v>
      </c>
      <c r="G23" s="54"/>
      <c r="H23" s="53">
        <f>H24+H35+H38+H40+H44+H45+H43</f>
        <v>299216.27</v>
      </c>
      <c r="I23" s="54"/>
      <c r="J23" s="53">
        <f>J24+J35+J38+J40+J44+J45+J43</f>
        <v>313929.64</v>
      </c>
    </row>
    <row r="24" spans="1:14" s="33" customFormat="1" ht="57" x14ac:dyDescent="0.2">
      <c r="A24" s="39" t="s">
        <v>51</v>
      </c>
      <c r="B24" s="48" t="s">
        <v>52</v>
      </c>
      <c r="D24" s="50">
        <f>D25+D30+D32</f>
        <v>113982</v>
      </c>
      <c r="E24" s="57"/>
      <c r="F24" s="50">
        <f>F25+F30+F32</f>
        <v>118299</v>
      </c>
      <c r="G24" s="57"/>
      <c r="H24" s="50">
        <f>H25+H30+H32</f>
        <v>118299</v>
      </c>
      <c r="I24" s="57"/>
      <c r="J24" s="50">
        <f>J25+J30+J32</f>
        <v>120859.37</v>
      </c>
      <c r="K24" s="78"/>
      <c r="L24" s="78"/>
      <c r="M24" s="78"/>
      <c r="N24" s="78"/>
    </row>
    <row r="25" spans="1:14" s="33" customFormat="1" ht="99.75" x14ac:dyDescent="0.2">
      <c r="A25" s="39" t="s">
        <v>58</v>
      </c>
      <c r="B25" s="48" t="s">
        <v>59</v>
      </c>
      <c r="D25" s="46">
        <f>D26+D28+D29</f>
        <v>110053</v>
      </c>
      <c r="E25" s="61"/>
      <c r="F25" s="46">
        <f>F26+F28+F29</f>
        <v>114053</v>
      </c>
      <c r="G25" s="61"/>
      <c r="H25" s="46">
        <f>H26+H28+H29</f>
        <v>114053</v>
      </c>
      <c r="I25" s="61"/>
      <c r="J25" s="46">
        <f>J26+J28+J29</f>
        <v>115038.8</v>
      </c>
      <c r="K25" s="78"/>
      <c r="L25" s="78"/>
      <c r="M25" s="78"/>
      <c r="N25" s="78"/>
    </row>
    <row r="26" spans="1:14" ht="78" customHeight="1" x14ac:dyDescent="0.25">
      <c r="A26" s="10" t="s">
        <v>77</v>
      </c>
      <c r="B26" s="7" t="s">
        <v>53</v>
      </c>
      <c r="D26" s="62">
        <v>109000</v>
      </c>
      <c r="E26" s="54">
        <v>4000</v>
      </c>
      <c r="F26" s="20">
        <f t="shared" ref="F26:F29" si="7">D26+E26</f>
        <v>113000</v>
      </c>
      <c r="G26" s="54"/>
      <c r="H26" s="20">
        <f t="shared" ref="H26:H29" si="8">F26+G26</f>
        <v>113000</v>
      </c>
      <c r="I26" s="54"/>
      <c r="J26" s="20">
        <f t="shared" ref="J26:J29" si="9">H26+I26</f>
        <v>113000</v>
      </c>
      <c r="K26" s="69"/>
      <c r="N26" s="69"/>
    </row>
    <row r="27" spans="1:14" ht="80.25" hidden="1" customHeight="1" x14ac:dyDescent="0.25">
      <c r="A27" s="10" t="s">
        <v>39</v>
      </c>
      <c r="B27" s="10" t="s">
        <v>27</v>
      </c>
      <c r="D27" s="20"/>
      <c r="E27" s="54"/>
      <c r="F27" s="20">
        <f t="shared" si="7"/>
        <v>0</v>
      </c>
      <c r="G27" s="54"/>
      <c r="H27" s="20">
        <f t="shared" si="8"/>
        <v>0</v>
      </c>
      <c r="I27" s="54"/>
      <c r="J27" s="20">
        <f t="shared" si="9"/>
        <v>0</v>
      </c>
    </row>
    <row r="28" spans="1:14" ht="81.75" hidden="1" customHeight="1" x14ac:dyDescent="0.25">
      <c r="A28" s="10" t="s">
        <v>54</v>
      </c>
      <c r="B28" s="10" t="s">
        <v>55</v>
      </c>
      <c r="D28" s="20"/>
      <c r="E28" s="54"/>
      <c r="F28" s="20">
        <f t="shared" si="7"/>
        <v>0</v>
      </c>
      <c r="G28" s="54"/>
      <c r="H28" s="20">
        <f t="shared" si="8"/>
        <v>0</v>
      </c>
      <c r="I28" s="54"/>
      <c r="J28" s="20">
        <f t="shared" si="9"/>
        <v>0</v>
      </c>
    </row>
    <row r="29" spans="1:14" ht="31.5" x14ac:dyDescent="0.25">
      <c r="A29" s="10" t="s">
        <v>78</v>
      </c>
      <c r="B29" s="10" t="s">
        <v>87</v>
      </c>
      <c r="D29" s="20">
        <v>1053</v>
      </c>
      <c r="E29" s="54"/>
      <c r="F29" s="20">
        <f t="shared" si="7"/>
        <v>1053</v>
      </c>
      <c r="G29" s="54"/>
      <c r="H29" s="20">
        <f t="shared" si="8"/>
        <v>1053</v>
      </c>
      <c r="I29" s="54">
        <v>985.8</v>
      </c>
      <c r="J29" s="20">
        <f t="shared" si="9"/>
        <v>2038.8</v>
      </c>
    </row>
    <row r="30" spans="1:14" ht="31.5" x14ac:dyDescent="0.25">
      <c r="A30" s="37" t="s">
        <v>38</v>
      </c>
      <c r="B30" s="37" t="s">
        <v>30</v>
      </c>
      <c r="C30" s="28"/>
      <c r="D30" s="50">
        <f>D31</f>
        <v>566</v>
      </c>
      <c r="E30" s="52"/>
      <c r="F30" s="50">
        <f>F31</f>
        <v>566</v>
      </c>
      <c r="G30" s="52"/>
      <c r="H30" s="50">
        <f>H31</f>
        <v>566</v>
      </c>
      <c r="I30" s="52"/>
      <c r="J30" s="50">
        <f>J31</f>
        <v>2140.5699999999997</v>
      </c>
    </row>
    <row r="31" spans="1:14" ht="54" customHeight="1" x14ac:dyDescent="0.25">
      <c r="A31" s="10" t="s">
        <v>56</v>
      </c>
      <c r="B31" s="10" t="s">
        <v>57</v>
      </c>
      <c r="D31" s="20">
        <v>566</v>
      </c>
      <c r="E31" s="54"/>
      <c r="F31" s="20">
        <f t="shared" ref="F31:F44" si="10">D31+E31</f>
        <v>566</v>
      </c>
      <c r="G31" s="54"/>
      <c r="H31" s="20">
        <f t="shared" ref="H31" si="11">F31+G31</f>
        <v>566</v>
      </c>
      <c r="I31" s="54">
        <v>1574.57</v>
      </c>
      <c r="J31" s="20">
        <f t="shared" ref="J31" si="12">H31+I31</f>
        <v>2140.5699999999997</v>
      </c>
    </row>
    <row r="32" spans="1:14" ht="94.5" customHeight="1" x14ac:dyDescent="0.25">
      <c r="A32" s="32" t="s">
        <v>60</v>
      </c>
      <c r="B32" s="32" t="s">
        <v>61</v>
      </c>
      <c r="C32" s="33"/>
      <c r="D32" s="53">
        <f>D33+D34</f>
        <v>3363</v>
      </c>
      <c r="E32" s="57"/>
      <c r="F32" s="53">
        <f>F33+F34</f>
        <v>3680</v>
      </c>
      <c r="G32" s="57"/>
      <c r="H32" s="53">
        <f>H33+H34</f>
        <v>3680</v>
      </c>
      <c r="I32" s="57"/>
      <c r="J32" s="53">
        <f>J33+J34</f>
        <v>3680</v>
      </c>
    </row>
    <row r="33" spans="1:14" ht="50.25" customHeight="1" x14ac:dyDescent="0.25">
      <c r="A33" s="10" t="s">
        <v>62</v>
      </c>
      <c r="B33" s="10" t="s">
        <v>63</v>
      </c>
      <c r="D33" s="20">
        <v>1759</v>
      </c>
      <c r="F33" s="20">
        <f t="shared" ref="F33" si="13">D33+E33</f>
        <v>1759</v>
      </c>
      <c r="H33" s="20">
        <f t="shared" ref="H33" si="14">F33+G33</f>
        <v>1759</v>
      </c>
      <c r="J33" s="20">
        <f t="shared" ref="J33" si="15">H33+I33</f>
        <v>1759</v>
      </c>
    </row>
    <row r="34" spans="1:14" ht="102.75" customHeight="1" x14ac:dyDescent="0.25">
      <c r="A34" s="10" t="s">
        <v>64</v>
      </c>
      <c r="B34" s="10" t="s">
        <v>65</v>
      </c>
      <c r="D34" s="20">
        <v>1604</v>
      </c>
      <c r="E34" s="21">
        <v>317</v>
      </c>
      <c r="F34" s="20">
        <f>D34+E34</f>
        <v>1921</v>
      </c>
      <c r="H34" s="20">
        <f>F34+G34</f>
        <v>1921</v>
      </c>
      <c r="J34" s="20">
        <f>H34+I34</f>
        <v>1921</v>
      </c>
    </row>
    <row r="35" spans="1:14" s="33" customFormat="1" ht="29.25" customHeight="1" x14ac:dyDescent="0.25">
      <c r="A35" s="39" t="s">
        <v>66</v>
      </c>
      <c r="B35" s="39" t="s">
        <v>10</v>
      </c>
      <c r="D35" s="27">
        <f>D36+D37</f>
        <v>8</v>
      </c>
      <c r="E35" s="30"/>
      <c r="F35" s="27">
        <f>F36+F37</f>
        <v>308</v>
      </c>
      <c r="G35" s="30"/>
      <c r="H35" s="27">
        <f>H36+H37</f>
        <v>308</v>
      </c>
      <c r="I35" s="30"/>
      <c r="J35" s="27">
        <f>J36+J37</f>
        <v>308</v>
      </c>
      <c r="K35" s="78"/>
      <c r="L35" s="78"/>
      <c r="M35" s="78"/>
      <c r="N35" s="78"/>
    </row>
    <row r="36" spans="1:14" ht="24" customHeight="1" x14ac:dyDescent="0.25">
      <c r="A36" s="6" t="s">
        <v>11</v>
      </c>
      <c r="B36" s="6" t="s">
        <v>12</v>
      </c>
      <c r="D36" s="19">
        <v>8</v>
      </c>
      <c r="E36" s="21">
        <v>300</v>
      </c>
      <c r="F36" s="20">
        <f>D36+E36</f>
        <v>308</v>
      </c>
      <c r="H36" s="20">
        <f>F36+G36</f>
        <v>308</v>
      </c>
      <c r="J36" s="20">
        <f>H36+I36</f>
        <v>308</v>
      </c>
    </row>
    <row r="37" spans="1:14" ht="24" hidden="1" customHeight="1" x14ac:dyDescent="0.25">
      <c r="A37" s="10" t="s">
        <v>72</v>
      </c>
      <c r="B37" s="10" t="s">
        <v>71</v>
      </c>
      <c r="D37" s="19">
        <v>0</v>
      </c>
      <c r="F37" s="20">
        <f>D37+E37</f>
        <v>0</v>
      </c>
      <c r="H37" s="20">
        <f>F37+G37</f>
        <v>0</v>
      </c>
      <c r="J37" s="20">
        <f>H37+I37</f>
        <v>0</v>
      </c>
    </row>
    <row r="38" spans="1:14" s="33" customFormat="1" ht="30" customHeight="1" x14ac:dyDescent="0.2">
      <c r="A38" s="39" t="s">
        <v>25</v>
      </c>
      <c r="B38" s="39" t="s">
        <v>23</v>
      </c>
      <c r="D38" s="35">
        <f>D39</f>
        <v>276.60000000000002</v>
      </c>
      <c r="E38" s="34"/>
      <c r="F38" s="35">
        <f>F39</f>
        <v>276.60000000000002</v>
      </c>
      <c r="G38" s="34"/>
      <c r="H38" s="35">
        <f>H39</f>
        <v>276.60000000000002</v>
      </c>
      <c r="I38" s="34"/>
      <c r="J38" s="35">
        <f>J39</f>
        <v>1176.5999999999999</v>
      </c>
      <c r="K38" s="78"/>
      <c r="L38" s="78"/>
      <c r="M38" s="78"/>
      <c r="N38" s="78"/>
    </row>
    <row r="39" spans="1:14" ht="48.75" customHeight="1" x14ac:dyDescent="0.25">
      <c r="A39" s="10" t="s">
        <v>44</v>
      </c>
      <c r="B39" s="10" t="s">
        <v>24</v>
      </c>
      <c r="D39" s="19">
        <v>276.60000000000002</v>
      </c>
      <c r="F39" s="19">
        <f t="shared" si="10"/>
        <v>276.60000000000002</v>
      </c>
      <c r="H39" s="19">
        <f t="shared" ref="H39" si="16">F39+G39</f>
        <v>276.60000000000002</v>
      </c>
      <c r="I39" s="21">
        <v>900</v>
      </c>
      <c r="J39" s="19">
        <f t="shared" ref="J39" si="17">H39+I39</f>
        <v>1176.5999999999999</v>
      </c>
    </row>
    <row r="40" spans="1:14" s="33" customFormat="1" ht="45" customHeight="1" x14ac:dyDescent="0.2">
      <c r="A40" s="39" t="s">
        <v>29</v>
      </c>
      <c r="B40" s="39" t="s">
        <v>28</v>
      </c>
      <c r="D40" s="47">
        <f>D41+D42</f>
        <v>32030.3</v>
      </c>
      <c r="E40" s="34"/>
      <c r="F40" s="47">
        <f>F41+F42</f>
        <v>32030.3</v>
      </c>
      <c r="G40" s="34"/>
      <c r="H40" s="47">
        <f>H41+H42</f>
        <v>32030.3</v>
      </c>
      <c r="I40" s="34"/>
      <c r="J40" s="47">
        <f>J41+J42</f>
        <v>43283.3</v>
      </c>
      <c r="K40" s="78"/>
      <c r="L40" s="78"/>
      <c r="M40" s="78"/>
      <c r="N40" s="78"/>
    </row>
    <row r="41" spans="1:14" ht="99" customHeight="1" x14ac:dyDescent="0.25">
      <c r="A41" s="10" t="s">
        <v>81</v>
      </c>
      <c r="B41" s="10" t="s">
        <v>82</v>
      </c>
      <c r="D41" s="19">
        <v>278.3</v>
      </c>
      <c r="F41" s="19">
        <f t="shared" si="10"/>
        <v>278.3</v>
      </c>
      <c r="H41" s="19">
        <f t="shared" ref="H41" si="18">F41+G41</f>
        <v>278.3</v>
      </c>
      <c r="I41" s="21">
        <f>25752+11253</f>
        <v>37005</v>
      </c>
      <c r="J41" s="19">
        <f t="shared" ref="J41" si="19">H41+I41</f>
        <v>37283.300000000003</v>
      </c>
    </row>
    <row r="42" spans="1:14" ht="62.25" customHeight="1" x14ac:dyDescent="0.25">
      <c r="A42" s="10" t="s">
        <v>68</v>
      </c>
      <c r="B42" s="10" t="s">
        <v>67</v>
      </c>
      <c r="D42" s="19">
        <f>46000-14248</f>
        <v>31752</v>
      </c>
      <c r="F42" s="19">
        <f>D42+E42</f>
        <v>31752</v>
      </c>
      <c r="H42" s="19">
        <f>F42+G42</f>
        <v>31752</v>
      </c>
      <c r="I42" s="21">
        <v>-25752</v>
      </c>
      <c r="J42" s="19">
        <f>H42+I42</f>
        <v>6000</v>
      </c>
    </row>
    <row r="43" spans="1:14" hidden="1" x14ac:dyDescent="0.25">
      <c r="A43" s="39" t="s">
        <v>73</v>
      </c>
      <c r="B43" s="37" t="s">
        <v>74</v>
      </c>
      <c r="D43" s="19"/>
      <c r="F43" s="66">
        <f t="shared" si="10"/>
        <v>0</v>
      </c>
      <c r="H43" s="66">
        <f t="shared" ref="H43:H44" si="20">F43+G43</f>
        <v>0</v>
      </c>
      <c r="J43" s="66">
        <f t="shared" ref="J43:J44" si="21">H43+I43</f>
        <v>0</v>
      </c>
    </row>
    <row r="44" spans="1:14" s="33" customFormat="1" ht="18.75" customHeight="1" x14ac:dyDescent="0.2">
      <c r="A44" s="39" t="s">
        <v>13</v>
      </c>
      <c r="B44" s="39" t="s">
        <v>14</v>
      </c>
      <c r="D44" s="47">
        <v>4000</v>
      </c>
      <c r="E44" s="34"/>
      <c r="F44" s="47">
        <f t="shared" si="10"/>
        <v>4000</v>
      </c>
      <c r="G44" s="34"/>
      <c r="H44" s="47">
        <f t="shared" si="20"/>
        <v>4000</v>
      </c>
      <c r="I44" s="34"/>
      <c r="J44" s="47">
        <f t="shared" si="21"/>
        <v>4000</v>
      </c>
      <c r="K44" s="78"/>
      <c r="L44" s="78"/>
      <c r="M44" s="78"/>
      <c r="N44" s="78"/>
    </row>
    <row r="45" spans="1:14" s="33" customFormat="1" ht="19.5" customHeight="1" x14ac:dyDescent="0.2">
      <c r="A45" s="39" t="s">
        <v>15</v>
      </c>
      <c r="B45" s="39" t="s">
        <v>69</v>
      </c>
      <c r="D45" s="47">
        <f>6100+242.1+104844.67</f>
        <v>111186.77</v>
      </c>
      <c r="E45" s="34">
        <v>33115.599999999999</v>
      </c>
      <c r="F45" s="47">
        <f>D45+E45</f>
        <v>144302.37</v>
      </c>
      <c r="G45" s="34"/>
      <c r="H45" s="47">
        <f>F45+G45</f>
        <v>144302.37</v>
      </c>
      <c r="I45" s="34"/>
      <c r="J45" s="47">
        <f>H45+I45</f>
        <v>144302.37</v>
      </c>
      <c r="K45" s="78"/>
      <c r="L45" s="78"/>
      <c r="M45" s="78"/>
      <c r="N45" s="78"/>
    </row>
    <row r="46" spans="1:14" ht="21" customHeight="1" x14ac:dyDescent="0.25">
      <c r="A46" s="6"/>
      <c r="B46" s="8" t="s">
        <v>16</v>
      </c>
      <c r="D46" s="27">
        <f>D23+D9</f>
        <v>566657.87</v>
      </c>
      <c r="E46" s="21">
        <f>SUM(E10:E45)</f>
        <v>48804.6</v>
      </c>
      <c r="F46" s="27">
        <f>F23+F9</f>
        <v>615462.47</v>
      </c>
      <c r="G46" s="21">
        <f>SUM(G10:G45)</f>
        <v>5884.34</v>
      </c>
      <c r="H46" s="27">
        <f>H23+H9</f>
        <v>621346.81000000006</v>
      </c>
      <c r="I46" s="21">
        <f>SUM(I10:I45)</f>
        <v>14713.370000000003</v>
      </c>
      <c r="J46" s="27">
        <f>J23+J9</f>
        <v>636060.18000000005</v>
      </c>
    </row>
    <row r="47" spans="1:14" hidden="1" x14ac:dyDescent="0.25">
      <c r="A47" s="4" t="s">
        <v>17</v>
      </c>
      <c r="B47" s="5" t="s">
        <v>18</v>
      </c>
    </row>
    <row r="48" spans="1:14" ht="31.5" hidden="1" x14ac:dyDescent="0.25">
      <c r="A48" s="4" t="s">
        <v>19</v>
      </c>
      <c r="B48" s="6" t="s">
        <v>20</v>
      </c>
    </row>
    <row r="49" spans="1:2" ht="21" hidden="1" customHeight="1" x14ac:dyDescent="0.25">
      <c r="A49" s="4"/>
      <c r="B49" s="9" t="s">
        <v>21</v>
      </c>
    </row>
  </sheetData>
  <mergeCells count="6">
    <mergeCell ref="A6:J6"/>
    <mergeCell ref="A1:J1"/>
    <mergeCell ref="A2:J2"/>
    <mergeCell ref="A3:J3"/>
    <mergeCell ref="A4:J4"/>
    <mergeCell ref="A5:J5"/>
  </mergeCells>
  <pageMargins left="0.70866141732283472" right="0.19685039370078741" top="0.55118110236220474" bottom="7.874015748031496E-2" header="0.11811023622047245" footer="0.11811023622047245"/>
  <pageSetup paperSize="9" scale="8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(нал., ненал.)</vt:lpstr>
      <vt:lpstr>'прил.1 (нал., ненал.)'!Заголовки_для_печати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2022-06-20T08:03:28Z</dcterms:modified>
</cp:coreProperties>
</file>