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13_ncr:1_{6BA0BB3B-FB8D-46D7-BBD3-6BBF3756C7DE}" xr6:coauthVersionLast="47" xr6:coauthVersionMax="47" xr10:uidLastSave="{00000000-0000-0000-0000-000000000000}"/>
  <bookViews>
    <workbookView xWindow="780" yWindow="570" windowWidth="24765" windowHeight="15630" tabRatio="879" xr2:uid="{00000000-000D-0000-FFFF-FFFF00000000}"/>
  </bookViews>
  <sheets>
    <sheet name="прил.2 (безвоз)" sheetId="2" r:id="rId1"/>
  </sheets>
  <definedNames>
    <definedName name="_xlnm.Print_Titles" localSheetId="0">'прил.2 (безвоз)'!$8:$8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2" i="2" l="1"/>
  <c r="K52" i="2" s="1"/>
  <c r="K65" i="2"/>
  <c r="K53" i="2"/>
  <c r="K38" i="2"/>
  <c r="K34" i="2"/>
  <c r="H56" i="2"/>
  <c r="H68" i="2" s="1"/>
  <c r="I51" i="2"/>
  <c r="K51" i="2" s="1"/>
  <c r="G50" i="2"/>
  <c r="I50" i="2" s="1"/>
  <c r="K50" i="2" s="1"/>
  <c r="G49" i="2"/>
  <c r="I49" i="2" s="1"/>
  <c r="K49" i="2" s="1"/>
  <c r="F68" i="2"/>
  <c r="D66" i="2"/>
  <c r="E66" i="2" s="1"/>
  <c r="G66" i="2" s="1"/>
  <c r="I66" i="2" s="1"/>
  <c r="K66" i="2" s="1"/>
  <c r="E48" i="2"/>
  <c r="G48" i="2" s="1"/>
  <c r="I48" i="2" s="1"/>
  <c r="K48" i="2" s="1"/>
  <c r="E65" i="2"/>
  <c r="G65" i="2" s="1"/>
  <c r="I65" i="2" s="1"/>
  <c r="C63" i="2"/>
  <c r="E64" i="2"/>
  <c r="G64" i="2" s="1"/>
  <c r="I64" i="2" s="1"/>
  <c r="K64" i="2" s="1"/>
  <c r="K63" i="2" s="1"/>
  <c r="K62" i="2" s="1"/>
  <c r="E38" i="2"/>
  <c r="G38" i="2" s="1"/>
  <c r="I38" i="2" s="1"/>
  <c r="E37" i="2"/>
  <c r="G37" i="2" s="1"/>
  <c r="I37" i="2" s="1"/>
  <c r="K37" i="2" s="1"/>
  <c r="E35" i="2"/>
  <c r="G35" i="2" s="1"/>
  <c r="I35" i="2" s="1"/>
  <c r="K35" i="2" s="1"/>
  <c r="C16" i="2"/>
  <c r="C17" i="2"/>
  <c r="C14" i="2"/>
  <c r="C47" i="2"/>
  <c r="C41" i="2"/>
  <c r="C36" i="2"/>
  <c r="E36" i="2" s="1"/>
  <c r="G36" i="2" s="1"/>
  <c r="I36" i="2" s="1"/>
  <c r="K36" i="2" s="1"/>
  <c r="C34" i="2"/>
  <c r="E34" i="2" s="1"/>
  <c r="G34" i="2" s="1"/>
  <c r="I34" i="2" s="1"/>
  <c r="C54" i="2"/>
  <c r="J68" i="2" l="1"/>
  <c r="I63" i="2"/>
  <c r="I62" i="2" s="1"/>
  <c r="G63" i="2"/>
  <c r="G62" i="2" s="1"/>
  <c r="C32" i="2"/>
  <c r="E63" i="2"/>
  <c r="E62" i="2" s="1"/>
  <c r="E20" i="2"/>
  <c r="G20" i="2" s="1"/>
  <c r="I20" i="2" s="1"/>
  <c r="K20" i="2" s="1"/>
  <c r="E46" i="2"/>
  <c r="G46" i="2" s="1"/>
  <c r="I46" i="2" s="1"/>
  <c r="K46" i="2" s="1"/>
  <c r="E45" i="2"/>
  <c r="G45" i="2" s="1"/>
  <c r="I45" i="2" s="1"/>
  <c r="K45" i="2" s="1"/>
  <c r="E30" i="2" l="1"/>
  <c r="G30" i="2" s="1"/>
  <c r="I30" i="2" s="1"/>
  <c r="K30" i="2" s="1"/>
  <c r="E39" i="2" l="1"/>
  <c r="G39" i="2" s="1"/>
  <c r="I39" i="2" s="1"/>
  <c r="K39" i="2" s="1"/>
  <c r="E21" i="2"/>
  <c r="G21" i="2" s="1"/>
  <c r="I21" i="2" s="1"/>
  <c r="K21" i="2" s="1"/>
  <c r="E14" i="2"/>
  <c r="G14" i="2" s="1"/>
  <c r="I14" i="2" s="1"/>
  <c r="K14" i="2" s="1"/>
  <c r="E15" i="2"/>
  <c r="G15" i="2" s="1"/>
  <c r="I15" i="2" s="1"/>
  <c r="K15" i="2" s="1"/>
  <c r="E16" i="2"/>
  <c r="G16" i="2" s="1"/>
  <c r="I16" i="2" s="1"/>
  <c r="K16" i="2" s="1"/>
  <c r="E17" i="2"/>
  <c r="G17" i="2" s="1"/>
  <c r="I17" i="2" s="1"/>
  <c r="K17" i="2" s="1"/>
  <c r="E18" i="2"/>
  <c r="G18" i="2" s="1"/>
  <c r="I18" i="2" s="1"/>
  <c r="K18" i="2" s="1"/>
  <c r="E19" i="2"/>
  <c r="G19" i="2" s="1"/>
  <c r="I19" i="2" s="1"/>
  <c r="K19" i="2" s="1"/>
  <c r="E22" i="2"/>
  <c r="G22" i="2" s="1"/>
  <c r="I22" i="2" s="1"/>
  <c r="K22" i="2" s="1"/>
  <c r="E23" i="2"/>
  <c r="G23" i="2" s="1"/>
  <c r="I23" i="2" s="1"/>
  <c r="K23" i="2" s="1"/>
  <c r="E24" i="2"/>
  <c r="G24" i="2" s="1"/>
  <c r="I24" i="2" s="1"/>
  <c r="K24" i="2" s="1"/>
  <c r="E26" i="2"/>
  <c r="G26" i="2" s="1"/>
  <c r="I26" i="2" s="1"/>
  <c r="K26" i="2" s="1"/>
  <c r="E27" i="2"/>
  <c r="G27" i="2" s="1"/>
  <c r="I27" i="2" s="1"/>
  <c r="K27" i="2" s="1"/>
  <c r="E28" i="2"/>
  <c r="G28" i="2" s="1"/>
  <c r="I28" i="2" s="1"/>
  <c r="K28" i="2" s="1"/>
  <c r="E29" i="2"/>
  <c r="G29" i="2" s="1"/>
  <c r="I29" i="2" s="1"/>
  <c r="K29" i="2" s="1"/>
  <c r="C13" i="2" l="1"/>
  <c r="C62" i="2"/>
  <c r="E61" i="2"/>
  <c r="G61" i="2" s="1"/>
  <c r="I61" i="2" s="1"/>
  <c r="K61" i="2" s="1"/>
  <c r="E60" i="2"/>
  <c r="G60" i="2" s="1"/>
  <c r="I60" i="2" s="1"/>
  <c r="K60" i="2" s="1"/>
  <c r="E59" i="2"/>
  <c r="G59" i="2" s="1"/>
  <c r="I59" i="2" s="1"/>
  <c r="K59" i="2" s="1"/>
  <c r="E58" i="2"/>
  <c r="G58" i="2" s="1"/>
  <c r="I58" i="2" s="1"/>
  <c r="K58" i="2" s="1"/>
  <c r="E57" i="2"/>
  <c r="G57" i="2" s="1"/>
  <c r="I57" i="2" s="1"/>
  <c r="K57" i="2" s="1"/>
  <c r="E56" i="2"/>
  <c r="G56" i="2" s="1"/>
  <c r="I56" i="2" s="1"/>
  <c r="K56" i="2" s="1"/>
  <c r="E55" i="2"/>
  <c r="G55" i="2" s="1"/>
  <c r="I55" i="2" s="1"/>
  <c r="E54" i="2"/>
  <c r="G54" i="2" s="1"/>
  <c r="E47" i="2"/>
  <c r="G47" i="2" s="1"/>
  <c r="I47" i="2" s="1"/>
  <c r="K47" i="2" s="1"/>
  <c r="E44" i="2"/>
  <c r="G44" i="2" s="1"/>
  <c r="I44" i="2" s="1"/>
  <c r="K44" i="2" s="1"/>
  <c r="E43" i="2"/>
  <c r="G43" i="2" s="1"/>
  <c r="I43" i="2" s="1"/>
  <c r="K43" i="2" s="1"/>
  <c r="E42" i="2"/>
  <c r="G42" i="2" s="1"/>
  <c r="I42" i="2" s="1"/>
  <c r="K42" i="2" s="1"/>
  <c r="E41" i="2"/>
  <c r="G41" i="2" s="1"/>
  <c r="I41" i="2" s="1"/>
  <c r="K41" i="2" s="1"/>
  <c r="E40" i="2"/>
  <c r="G40" i="2" s="1"/>
  <c r="I40" i="2" s="1"/>
  <c r="K40" i="2" s="1"/>
  <c r="E33" i="2"/>
  <c r="G33" i="2" s="1"/>
  <c r="E31" i="2"/>
  <c r="G31" i="2" s="1"/>
  <c r="I31" i="2" s="1"/>
  <c r="K31" i="2" s="1"/>
  <c r="E25" i="2"/>
  <c r="G25" i="2" s="1"/>
  <c r="E12" i="2"/>
  <c r="G12" i="2" s="1"/>
  <c r="C11" i="2"/>
  <c r="I54" i="2" l="1"/>
  <c r="K55" i="2"/>
  <c r="K54" i="2" s="1"/>
  <c r="G32" i="2"/>
  <c r="I33" i="2"/>
  <c r="G11" i="2"/>
  <c r="I12" i="2"/>
  <c r="G13" i="2"/>
  <c r="I25" i="2"/>
  <c r="E32" i="2"/>
  <c r="C10" i="2"/>
  <c r="C9" i="2" s="1"/>
  <c r="C68" i="2"/>
  <c r="E11" i="2"/>
  <c r="D68" i="2"/>
  <c r="E13" i="2"/>
  <c r="I32" i="2" l="1"/>
  <c r="I10" i="2" s="1"/>
  <c r="I9" i="2" s="1"/>
  <c r="K33" i="2"/>
  <c r="K32" i="2" s="1"/>
  <c r="I13" i="2"/>
  <c r="K25" i="2"/>
  <c r="K13" i="2" s="1"/>
  <c r="G68" i="2"/>
  <c r="I11" i="2"/>
  <c r="K12" i="2"/>
  <c r="K11" i="2" s="1"/>
  <c r="G10" i="2"/>
  <c r="G9" i="2" s="1"/>
  <c r="E68" i="2"/>
  <c r="E10" i="2"/>
  <c r="E9" i="2" s="1"/>
  <c r="I68" i="2" l="1"/>
  <c r="K68" i="2"/>
  <c r="K10" i="2"/>
  <c r="K9" i="2" s="1"/>
</calcChain>
</file>

<file path=xl/sharedStrings.xml><?xml version="1.0" encoding="utf-8"?>
<sst xmlns="http://schemas.openxmlformats.org/spreadsheetml/2006/main" count="120" uniqueCount="85">
  <si>
    <t>(тыс. рублей)</t>
  </si>
  <si>
    <t>Сумма</t>
  </si>
  <si>
    <t>Код бюджетной классификации</t>
  </si>
  <si>
    <t>ВСЕГО:</t>
  </si>
  <si>
    <t>поправки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</si>
  <si>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</si>
  <si>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</si>
  <si>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</si>
  <si>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</si>
  <si>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</si>
  <si>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</si>
  <si>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</si>
  <si>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</si>
  <si>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</si>
  <si>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</si>
  <si>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</si>
  <si>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</si>
  <si>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</si>
  <si>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</si>
  <si>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</si>
  <si>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</si>
  <si>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</si>
  <si>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</si>
  <si>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</si>
  <si>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</si>
  <si>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</si>
  <si>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</si>
  <si>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</si>
  <si>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</si>
  <si>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</si>
  <si>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 xml:space="preserve">Безвозмездные поступления от нерезидентов в бюджеты городских округов
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</si>
  <si>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</si>
  <si>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</si>
  <si>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</si>
  <si>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</si>
  <si>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</si>
  <si>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 xml:space="preserve">к решению окружного Совета депутатов  </t>
  </si>
  <si>
    <t>МО "Светлогорский городской округ"</t>
  </si>
  <si>
    <t>Субсидии на организацию и обеспечение бесплатным горячим питанием обучающихся, получающих начальное общее образование в муниципальных образовательных организациях 0223971160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</si>
  <si>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0223871130</t>
  </si>
  <si>
    <t>Безвозмездные поступления в  бюджет муниципального образования «Светлогорский городского округа» в 2022 году</t>
  </si>
  <si>
    <t>Субсидии на реализацию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 0210771360</t>
  </si>
  <si>
    <t>Субсидии на софинансирование расходов, возникающих при реализации персонифицированного финансирования дополнительного образования детей 0210771370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</si>
  <si>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 021E254910</t>
  </si>
  <si>
    <t>Государственная поддержка отрасли культуры 04202R5190</t>
  </si>
  <si>
    <t>Субсидии на реализацию мероприятий по обеспечению жильем молодых семей 06102R4970</t>
  </si>
  <si>
    <t>Субсидии на обеспечение мероприятий по организации теплоснабжения, водоснабжения, водоотведения 0620171040</t>
  </si>
  <si>
    <t>Субсидии на обеспечение мероприятий по организации теплоснабжения, водоснабжения, водоотведения 0620371040</t>
  </si>
  <si>
    <t>Субсидии на благоустройство дворовых территорий в рамках реализации муниципальных программ формирования современной городской среды 0630171070</t>
  </si>
  <si>
    <t>Субсидии на содержание морских пляжей в границах муниципальных образований Калининградской области 1220171380</t>
  </si>
  <si>
    <t>Субсидии на поддержку муниципальных газет 1380571250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</si>
  <si>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02103R3040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</si>
  <si>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0320270150</t>
  </si>
  <si>
    <t>000 202 40000 04 0000 150</t>
  </si>
  <si>
    <t>Иные межбюджетные трансферты</t>
  </si>
  <si>
    <t>356 202 45303 04 0000 150</t>
  </si>
  <si>
    <t xml:space="preserve">Реализация проекта "Совершенствование дорожной инфраструктуры </t>
  </si>
  <si>
    <t>Проект "Повышение доступности объектов наследия на велосипеде (VELO ACCESS)"_ Программы приграничного сотрудничества Россия-Литва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</si>
  <si>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</si>
  <si>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"Реконструкция Лиственничного парка" (7-44001)</t>
  </si>
  <si>
    <t>Субсидии на решение вопросов местного значения в сфере жилищно-коммунального хозяйства 0610471120</t>
  </si>
  <si>
    <t xml:space="preserve">Сумма </t>
  </si>
  <si>
    <t>Реконструкция МАОУ СОШ № 1 в городе Светлогорске, Калининградской области</t>
  </si>
  <si>
    <t>356 2 02 20077 04 0000 150</t>
  </si>
  <si>
    <t>Субсидии на осуществление капитальных вложений в объекты муниципальной собственности (реконструкция котельной, расположенной в пос. Зори, г. Светлогорск Калининградской области)</t>
  </si>
  <si>
    <t>Субсидии на осуществление капитальных вложений в объекты муниципальной собственности (реконструкция РТС "Светлогорская", расположенной в г. Светлогорске Калининградской области)</t>
  </si>
  <si>
    <t>356 2 02 29999 04 0000 150</t>
  </si>
  <si>
    <t>356 2 02 30024 04 0000 150</t>
  </si>
  <si>
    <t>356 2 02 39999 04 0000 150</t>
  </si>
  <si>
    <t>356 2 02 30027 04 0000 150</t>
  </si>
  <si>
    <t xml:space="preserve"> 356 2 02 30024 04 0000 150</t>
  </si>
  <si>
    <t>356 2 02 35118 04 0000 150</t>
  </si>
  <si>
    <t>356 2 02 35930 04 0000 150</t>
  </si>
  <si>
    <t>356 2 02 35120 04 0000 150</t>
  </si>
  <si>
    <t>356 202 49999 04 0000 150</t>
  </si>
  <si>
    <t>Единовременные денежные выплаты за счет резервного фонда Правительства Калининградской области</t>
  </si>
  <si>
    <t>Резервный фонд Правительства Калининградской области</t>
  </si>
  <si>
    <t>356 2 02 19999 04 0000 150</t>
  </si>
  <si>
    <t>Прочие дотации</t>
  </si>
  <si>
    <t>Субсидии на 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за счет средств резервного фонда Правительства Калининградской области</t>
  </si>
  <si>
    <t>Приложение № 2</t>
  </si>
  <si>
    <t xml:space="preserve">от "   "             2022 года № ____ </t>
  </si>
  <si>
    <t>(в редакции решений от 31.03.2022 №3, от 11.05.2022 №31)</t>
  </si>
  <si>
    <t>Субсидия на капитальный ремонт и устройство спортивных объектов муниципальной собственности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</si>
  <si>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 034270120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</si>
</sst>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2" fillId="2" borderId="0" xfId="0" applyNumberFormat="1" applyFont="1" applyFill="1"/>
    <xf numFmtId="4" fontId="1" fillId="2" borderId="5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vertical="center" wrapText="1"/>
    </xf>
    <xf numFmtId="0" fontId="5" fillId="0" borderId="0" xfId="0" applyFont="1"/>
    <xf numFmtId="0" fontId="1" fillId="0" borderId="1" xfId="0" applyFont="1" applyBorder="1"/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8"/>
  <sheetViews>
    <sheetView tabSelected="1" zoomScaleNormal="100" workbookViewId="0">
      <selection activeCell="A6" sqref="A6:K6"/>
    </sheetView>
  </sheetViews>
  <sheetFormatPr defaultRowHeight="15.75" outlineLevelRow="1" x14ac:dyDescent="0.25"/>
  <cols>
    <col min="1" max="1" width="28.42578125" style="1" customWidth="1"/>
    <col min="2" max="2" width="59.42578125" style="1" customWidth="1"/>
    <col min="3" max="3" width="17.28515625" style="30" hidden="1" customWidth="1"/>
    <col min="4" max="4" width="10.5703125" style="4" hidden="1" customWidth="1"/>
    <col min="5" max="5" width="17.28515625" style="17" hidden="1" customWidth="1" collapsed="1"/>
    <col min="6" max="6" width="10.5703125" style="4" hidden="1" customWidth="1"/>
    <col min="7" max="7" width="17.28515625" style="17" hidden="1" customWidth="1" collapsed="1"/>
    <col min="8" max="8" width="10.5703125" style="4" hidden="1" customWidth="1"/>
    <col min="9" max="9" width="17.28515625" style="17" hidden="1" customWidth="1" collapsed="1"/>
    <col min="10" max="10" width="10.5703125" style="4" hidden="1" customWidth="1"/>
    <col min="11" max="11" width="17.28515625" style="17" customWidth="1" collapsed="1"/>
    <col min="12" max="16384" width="9.140625" style="1"/>
  </cols>
  <sheetData>
    <row r="1" spans="1:11" x14ac:dyDescent="0.25">
      <c r="A1" s="40" t="s">
        <v>80</v>
      </c>
      <c r="B1" s="41"/>
      <c r="C1" s="41"/>
      <c r="D1" s="42"/>
      <c r="E1" s="42"/>
      <c r="F1" s="43"/>
      <c r="G1" s="43"/>
      <c r="H1" s="43"/>
      <c r="I1" s="43"/>
      <c r="J1" s="43"/>
      <c r="K1" s="43"/>
    </row>
    <row r="2" spans="1:11" ht="15.75" customHeight="1" x14ac:dyDescent="0.25">
      <c r="A2" s="40" t="s">
        <v>36</v>
      </c>
      <c r="B2" s="41"/>
      <c r="C2" s="41"/>
      <c r="D2" s="42"/>
      <c r="E2" s="42"/>
      <c r="F2" s="43"/>
      <c r="G2" s="43"/>
      <c r="H2" s="43"/>
      <c r="I2" s="43"/>
      <c r="J2" s="43"/>
      <c r="K2" s="43"/>
    </row>
    <row r="3" spans="1:11" ht="15.75" customHeight="1" x14ac:dyDescent="0.25">
      <c r="A3" s="40" t="s">
        <v>37</v>
      </c>
      <c r="B3" s="41"/>
      <c r="C3" s="41"/>
      <c r="D3" s="42"/>
      <c r="E3" s="42"/>
      <c r="F3" s="43"/>
      <c r="G3" s="43"/>
      <c r="H3" s="43"/>
      <c r="I3" s="43"/>
      <c r="J3" s="43"/>
      <c r="K3" s="43"/>
    </row>
    <row r="4" spans="1:11" ht="15.75" customHeight="1" x14ac:dyDescent="0.25">
      <c r="A4" s="40" t="s">
        <v>81</v>
      </c>
      <c r="B4" s="41"/>
      <c r="C4" s="41"/>
      <c r="D4" s="42"/>
      <c r="E4" s="42"/>
      <c r="F4" s="43"/>
      <c r="G4" s="43"/>
      <c r="H4" s="43"/>
      <c r="I4" s="43"/>
      <c r="J4" s="43"/>
      <c r="K4" s="43"/>
    </row>
    <row r="5" spans="1:11" ht="52.5" customHeight="1" x14ac:dyDescent="0.25">
      <c r="A5" s="44" t="s">
        <v>40</v>
      </c>
      <c r="B5" s="44"/>
      <c r="C5" s="44"/>
      <c r="D5" s="45"/>
      <c r="E5" s="45"/>
      <c r="F5" s="43"/>
      <c r="G5" s="43"/>
      <c r="H5" s="43"/>
      <c r="I5" s="43"/>
      <c r="J5" s="43"/>
      <c r="K5" s="43"/>
    </row>
    <row r="6" spans="1:11" s="38" customFormat="1" ht="22.5" customHeight="1" x14ac:dyDescent="0.2">
      <c r="A6" s="46" t="s">
        <v>82</v>
      </c>
      <c r="B6" s="47"/>
      <c r="C6" s="47"/>
      <c r="D6" s="47"/>
      <c r="E6" s="47"/>
      <c r="F6" s="47"/>
      <c r="G6" s="47"/>
      <c r="H6" s="47"/>
      <c r="I6" s="47"/>
      <c r="J6" s="47"/>
      <c r="K6" s="47"/>
    </row>
    <row r="7" spans="1:11" ht="16.5" thickBot="1" x14ac:dyDescent="0.3">
      <c r="E7" s="17" t="s">
        <v>0</v>
      </c>
      <c r="K7" s="17" t="s">
        <v>0</v>
      </c>
    </row>
    <row r="8" spans="1:11" ht="33" customHeight="1" thickBot="1" x14ac:dyDescent="0.3">
      <c r="A8" s="2" t="s">
        <v>2</v>
      </c>
      <c r="B8" s="3" t="s">
        <v>27</v>
      </c>
      <c r="C8" s="31" t="s">
        <v>1</v>
      </c>
      <c r="D8" s="5" t="s">
        <v>4</v>
      </c>
      <c r="E8" s="15" t="s">
        <v>61</v>
      </c>
      <c r="F8" s="5" t="s">
        <v>4</v>
      </c>
      <c r="G8" s="15" t="s">
        <v>61</v>
      </c>
      <c r="H8" s="5" t="s">
        <v>4</v>
      </c>
      <c r="I8" s="15" t="s">
        <v>61</v>
      </c>
      <c r="J8" s="5" t="s">
        <v>4</v>
      </c>
      <c r="K8" s="15" t="s">
        <v>61</v>
      </c>
    </row>
    <row r="9" spans="1:11" ht="33" customHeight="1" x14ac:dyDescent="0.25">
      <c r="A9" s="12" t="s">
        <v>21</v>
      </c>
      <c r="B9" s="12" t="s">
        <v>22</v>
      </c>
      <c r="C9" s="24">
        <f>C10+C62</f>
        <v>280706.55</v>
      </c>
      <c r="D9" s="5"/>
      <c r="E9" s="16">
        <f>E10+E62</f>
        <v>517553.39999999997</v>
      </c>
      <c r="F9" s="5"/>
      <c r="G9" s="16">
        <f>G10+G62</f>
        <v>529989.98</v>
      </c>
      <c r="H9" s="5"/>
      <c r="I9" s="16">
        <f>I10+I62</f>
        <v>541083.06000000006</v>
      </c>
      <c r="J9" s="5"/>
      <c r="K9" s="16">
        <f>K10+K62</f>
        <v>546180.99000000011</v>
      </c>
    </row>
    <row r="10" spans="1:11" ht="33" customHeight="1" x14ac:dyDescent="0.25">
      <c r="A10" s="12" t="s">
        <v>23</v>
      </c>
      <c r="B10" s="12" t="s">
        <v>34</v>
      </c>
      <c r="C10" s="24">
        <f>C11+C13+C32+C54</f>
        <v>251892.74</v>
      </c>
      <c r="D10" s="5"/>
      <c r="E10" s="24">
        <f>E11+E13+E32+E54</f>
        <v>466389.04</v>
      </c>
      <c r="F10" s="5"/>
      <c r="G10" s="24">
        <f>G11+G13+G32+G54</f>
        <v>478825.62</v>
      </c>
      <c r="H10" s="5"/>
      <c r="I10" s="24">
        <f>I11+I13+I32+I54</f>
        <v>489918.70000000007</v>
      </c>
      <c r="J10" s="5"/>
      <c r="K10" s="24">
        <f>K11+K13+K32+K54</f>
        <v>495016.63000000006</v>
      </c>
    </row>
    <row r="11" spans="1:11" ht="31.5" x14ac:dyDescent="0.25">
      <c r="A11" s="14" t="s">
        <v>24</v>
      </c>
      <c r="B11" s="13" t="s">
        <v>25</v>
      </c>
      <c r="C11" s="32">
        <f>C12</f>
        <v>0</v>
      </c>
      <c r="E11" s="18">
        <f>E12</f>
        <v>0</v>
      </c>
      <c r="G11" s="18">
        <f>G12</f>
        <v>0</v>
      </c>
      <c r="I11" s="18">
        <f>I12</f>
        <v>4567</v>
      </c>
      <c r="K11" s="18">
        <f>K12</f>
        <v>4567</v>
      </c>
    </row>
    <row r="12" spans="1:11" ht="34.5" customHeight="1" x14ac:dyDescent="0.25">
      <c r="A12" s="37" t="s">
        <v>77</v>
      </c>
      <c r="B12" s="6" t="s">
        <v>78</v>
      </c>
      <c r="C12" s="33"/>
      <c r="E12" s="19">
        <f>C12+D12</f>
        <v>0</v>
      </c>
      <c r="G12" s="19">
        <f>E12+F12</f>
        <v>0</v>
      </c>
      <c r="H12" s="4">
        <v>4567</v>
      </c>
      <c r="I12" s="19">
        <f>G12+H12</f>
        <v>4567</v>
      </c>
      <c r="K12" s="19">
        <f>I12+J12</f>
        <v>4567</v>
      </c>
    </row>
    <row r="13" spans="1:11" ht="47.25" x14ac:dyDescent="0.25">
      <c r="A13" s="7" t="s">
        <v>5</v>
      </c>
      <c r="B13" s="22" t="s">
        <v>26</v>
      </c>
      <c r="C13" s="34">
        <f>SUM(C14:C31)</f>
        <v>178188.99</v>
      </c>
      <c r="E13" s="20">
        <f>SUM(E14:E31)</f>
        <v>178188.99</v>
      </c>
      <c r="G13" s="20">
        <f>SUM(G14:G31)</f>
        <v>178188.99</v>
      </c>
      <c r="I13" s="20">
        <f>SUM(I14:I31)</f>
        <v>178188.99</v>
      </c>
      <c r="K13" s="20">
        <f>SUM(K14:K31)</f>
        <v>178786.91999999998</v>
      </c>
    </row>
    <row r="14" spans="1:11" ht="163.5" customHeight="1" x14ac:dyDescent="0.25">
      <c r="A14" s="6" t="s">
        <v>67</v>
      </c>
      <c r="B14" s="6" t="s">
        <v>6</v>
      </c>
      <c r="C14" s="33">
        <f>70731.47+89759.7-5523.11</f>
        <v>154968.06</v>
      </c>
      <c r="E14" s="19">
        <f t="shared" ref="E14:E66" si="0">C14+D14</f>
        <v>154968.06</v>
      </c>
      <c r="G14" s="19">
        <f t="shared" ref="G14:G31" si="1">E14+F14</f>
        <v>154968.06</v>
      </c>
      <c r="I14" s="19">
        <f t="shared" ref="I14:I31" si="2">G14+H14</f>
        <v>154968.06</v>
      </c>
      <c r="K14" s="19">
        <f t="shared" ref="K14:K31" si="3">I14+J14</f>
        <v>154968.06</v>
      </c>
    </row>
    <row r="15" spans="1:11" ht="63" x14ac:dyDescent="0.25">
      <c r="A15" s="6" t="s">
        <v>67</v>
      </c>
      <c r="B15" s="6" t="s">
        <v>7</v>
      </c>
      <c r="C15" s="33">
        <v>137.32</v>
      </c>
      <c r="E15" s="19">
        <f t="shared" si="0"/>
        <v>137.32</v>
      </c>
      <c r="G15" s="19">
        <f t="shared" si="1"/>
        <v>137.32</v>
      </c>
      <c r="I15" s="19">
        <f t="shared" si="2"/>
        <v>137.32</v>
      </c>
      <c r="K15" s="19">
        <f t="shared" si="3"/>
        <v>137.32</v>
      </c>
    </row>
    <row r="16" spans="1:11" ht="51" customHeight="1" x14ac:dyDescent="0.25">
      <c r="A16" s="6" t="s">
        <v>67</v>
      </c>
      <c r="B16" s="6" t="s">
        <v>8</v>
      </c>
      <c r="C16" s="35">
        <f>4477.27+314.34</f>
        <v>4791.6100000000006</v>
      </c>
      <c r="E16" s="19">
        <f t="shared" si="0"/>
        <v>4791.6100000000006</v>
      </c>
      <c r="G16" s="19">
        <f t="shared" si="1"/>
        <v>4791.6100000000006</v>
      </c>
      <c r="I16" s="19">
        <f t="shared" si="2"/>
        <v>4791.6100000000006</v>
      </c>
      <c r="K16" s="19">
        <f t="shared" si="3"/>
        <v>4791.6100000000006</v>
      </c>
    </row>
    <row r="17" spans="1:11" ht="78.75" x14ac:dyDescent="0.25">
      <c r="A17" s="6" t="s">
        <v>68</v>
      </c>
      <c r="B17" s="8" t="s">
        <v>9</v>
      </c>
      <c r="C17" s="33">
        <f>3239.41+78.62</f>
        <v>3318.0299999999997</v>
      </c>
      <c r="E17" s="19">
        <f t="shared" si="0"/>
        <v>3318.0299999999997</v>
      </c>
      <c r="G17" s="19">
        <f t="shared" si="1"/>
        <v>3318.0299999999997</v>
      </c>
      <c r="I17" s="19">
        <f t="shared" si="2"/>
        <v>3318.0299999999997</v>
      </c>
      <c r="K17" s="19">
        <f t="shared" si="3"/>
        <v>3318.0299999999997</v>
      </c>
    </row>
    <row r="18" spans="1:11" ht="114.75" customHeight="1" x14ac:dyDescent="0.25">
      <c r="A18" s="6" t="s">
        <v>69</v>
      </c>
      <c r="B18" s="6" t="s">
        <v>10</v>
      </c>
      <c r="C18" s="33">
        <v>5978.37</v>
      </c>
      <c r="E18" s="19">
        <f t="shared" si="0"/>
        <v>5978.37</v>
      </c>
      <c r="G18" s="19">
        <f t="shared" si="1"/>
        <v>5978.37</v>
      </c>
      <c r="I18" s="19">
        <f t="shared" si="2"/>
        <v>5978.37</v>
      </c>
      <c r="K18" s="19">
        <f t="shared" si="3"/>
        <v>5978.37</v>
      </c>
    </row>
    <row r="19" spans="1:11" ht="81.75" customHeight="1" x14ac:dyDescent="0.25">
      <c r="A19" s="6" t="s">
        <v>67</v>
      </c>
      <c r="B19" s="6" t="s">
        <v>11</v>
      </c>
      <c r="C19" s="33">
        <v>1317.42</v>
      </c>
      <c r="E19" s="19">
        <f t="shared" si="0"/>
        <v>1317.42</v>
      </c>
      <c r="G19" s="19">
        <f t="shared" si="1"/>
        <v>1317.42</v>
      </c>
      <c r="I19" s="19">
        <f t="shared" si="2"/>
        <v>1317.42</v>
      </c>
      <c r="K19" s="19">
        <f t="shared" si="3"/>
        <v>1317.42</v>
      </c>
    </row>
    <row r="20" spans="1:11" ht="81.75" customHeight="1" x14ac:dyDescent="0.25">
      <c r="A20" s="6"/>
      <c r="B20" s="6" t="s">
        <v>52</v>
      </c>
      <c r="C20" s="33">
        <v>668.23</v>
      </c>
      <c r="E20" s="19">
        <f t="shared" si="0"/>
        <v>668.23</v>
      </c>
      <c r="G20" s="19">
        <f t="shared" si="1"/>
        <v>668.23</v>
      </c>
      <c r="I20" s="19">
        <f t="shared" si="2"/>
        <v>668.23</v>
      </c>
      <c r="K20" s="19">
        <f t="shared" si="3"/>
        <v>668.23</v>
      </c>
    </row>
    <row r="21" spans="1:11" ht="66.75" customHeight="1" x14ac:dyDescent="0.25">
      <c r="A21" s="6" t="s">
        <v>67</v>
      </c>
      <c r="B21" s="6" t="s">
        <v>28</v>
      </c>
      <c r="C21" s="33">
        <v>1825.36</v>
      </c>
      <c r="E21" s="19">
        <f t="shared" si="0"/>
        <v>1825.36</v>
      </c>
      <c r="G21" s="19">
        <f t="shared" si="1"/>
        <v>1825.36</v>
      </c>
      <c r="I21" s="19">
        <f t="shared" si="2"/>
        <v>1825.36</v>
      </c>
      <c r="K21" s="19">
        <f t="shared" si="3"/>
        <v>1825.36</v>
      </c>
    </row>
    <row r="22" spans="1:11" ht="63" x14ac:dyDescent="0.25">
      <c r="A22" s="6" t="s">
        <v>70</v>
      </c>
      <c r="B22" s="6" t="s">
        <v>84</v>
      </c>
      <c r="C22" s="33">
        <v>941.26</v>
      </c>
      <c r="E22" s="19">
        <f t="shared" si="0"/>
        <v>941.26</v>
      </c>
      <c r="G22" s="19">
        <f t="shared" si="1"/>
        <v>941.26</v>
      </c>
      <c r="I22" s="19">
        <f t="shared" si="2"/>
        <v>941.26</v>
      </c>
      <c r="J22" s="4">
        <v>597.92999999999995</v>
      </c>
      <c r="K22" s="19">
        <f t="shared" si="3"/>
        <v>1539.19</v>
      </c>
    </row>
    <row r="23" spans="1:11" ht="63.75" customHeight="1" x14ac:dyDescent="0.25">
      <c r="A23" s="6" t="s">
        <v>67</v>
      </c>
      <c r="B23" s="6" t="s">
        <v>12</v>
      </c>
      <c r="C23" s="33">
        <v>1777.12</v>
      </c>
      <c r="E23" s="19">
        <f t="shared" si="0"/>
        <v>1777.12</v>
      </c>
      <c r="G23" s="19">
        <f t="shared" si="1"/>
        <v>1777.12</v>
      </c>
      <c r="I23" s="19">
        <f t="shared" si="2"/>
        <v>1777.12</v>
      </c>
      <c r="K23" s="19">
        <f t="shared" si="3"/>
        <v>1777.12</v>
      </c>
    </row>
    <row r="24" spans="1:11" ht="63" x14ac:dyDescent="0.25">
      <c r="A24" s="6" t="s">
        <v>67</v>
      </c>
      <c r="B24" s="6" t="s">
        <v>13</v>
      </c>
      <c r="C24" s="33">
        <v>762</v>
      </c>
      <c r="E24" s="19">
        <f t="shared" si="0"/>
        <v>762</v>
      </c>
      <c r="G24" s="19">
        <f t="shared" si="1"/>
        <v>762</v>
      </c>
      <c r="I24" s="19">
        <f t="shared" si="2"/>
        <v>762</v>
      </c>
      <c r="K24" s="19">
        <f t="shared" si="3"/>
        <v>762</v>
      </c>
    </row>
    <row r="25" spans="1:11" ht="76.5" customHeight="1" x14ac:dyDescent="0.25">
      <c r="A25" s="6" t="s">
        <v>67</v>
      </c>
      <c r="B25" s="6" t="s">
        <v>14</v>
      </c>
      <c r="C25" s="33">
        <v>0.31</v>
      </c>
      <c r="E25" s="19">
        <f t="shared" si="0"/>
        <v>0.31</v>
      </c>
      <c r="G25" s="19">
        <f t="shared" si="1"/>
        <v>0.31</v>
      </c>
      <c r="I25" s="19">
        <f t="shared" si="2"/>
        <v>0.31</v>
      </c>
      <c r="K25" s="19">
        <f t="shared" si="3"/>
        <v>0.31</v>
      </c>
    </row>
    <row r="26" spans="1:11" ht="47.25" x14ac:dyDescent="0.25">
      <c r="A26" s="6" t="s">
        <v>71</v>
      </c>
      <c r="B26" s="6" t="s">
        <v>15</v>
      </c>
      <c r="C26" s="33">
        <v>750</v>
      </c>
      <c r="E26" s="19">
        <f t="shared" si="0"/>
        <v>750</v>
      </c>
      <c r="G26" s="19">
        <f t="shared" si="1"/>
        <v>750</v>
      </c>
      <c r="I26" s="19">
        <f t="shared" si="2"/>
        <v>750</v>
      </c>
      <c r="K26" s="19">
        <f t="shared" si="3"/>
        <v>750</v>
      </c>
    </row>
    <row r="27" spans="1:11" ht="110.25" x14ac:dyDescent="0.25">
      <c r="A27" s="6" t="s">
        <v>72</v>
      </c>
      <c r="B27" s="6" t="s">
        <v>16</v>
      </c>
      <c r="C27" s="33">
        <v>864.5</v>
      </c>
      <c r="E27" s="19">
        <f t="shared" si="0"/>
        <v>864.5</v>
      </c>
      <c r="G27" s="19">
        <f t="shared" si="1"/>
        <v>864.5</v>
      </c>
      <c r="I27" s="19">
        <f t="shared" si="2"/>
        <v>864.5</v>
      </c>
      <c r="K27" s="19">
        <f t="shared" si="3"/>
        <v>864.5</v>
      </c>
    </row>
    <row r="28" spans="1:11" ht="72.75" customHeight="1" x14ac:dyDescent="0.25">
      <c r="A28" s="6" t="s">
        <v>73</v>
      </c>
      <c r="B28" s="6" t="s">
        <v>17</v>
      </c>
      <c r="C28" s="33">
        <v>66.5</v>
      </c>
      <c r="E28" s="19">
        <f t="shared" si="0"/>
        <v>66.5</v>
      </c>
      <c r="G28" s="19">
        <f t="shared" si="1"/>
        <v>66.5</v>
      </c>
      <c r="I28" s="19">
        <f t="shared" si="2"/>
        <v>66.5</v>
      </c>
      <c r="K28" s="19">
        <f t="shared" si="3"/>
        <v>66.5</v>
      </c>
    </row>
    <row r="29" spans="1:11" ht="99" customHeight="1" x14ac:dyDescent="0.25">
      <c r="A29" s="6" t="s">
        <v>67</v>
      </c>
      <c r="B29" s="6" t="s">
        <v>29</v>
      </c>
      <c r="C29" s="33">
        <v>22.9</v>
      </c>
      <c r="E29" s="19">
        <f t="shared" si="0"/>
        <v>22.9</v>
      </c>
      <c r="G29" s="19">
        <f t="shared" si="1"/>
        <v>22.9</v>
      </c>
      <c r="I29" s="19">
        <f t="shared" si="2"/>
        <v>22.9</v>
      </c>
      <c r="K29" s="19">
        <f t="shared" si="3"/>
        <v>22.9</v>
      </c>
    </row>
    <row r="30" spans="1:11" ht="31.5" x14ac:dyDescent="0.25">
      <c r="A30" s="6" t="s">
        <v>67</v>
      </c>
      <c r="B30" s="6" t="s">
        <v>35</v>
      </c>
      <c r="C30" s="33"/>
      <c r="E30" s="19">
        <f t="shared" si="0"/>
        <v>0</v>
      </c>
      <c r="G30" s="19">
        <f t="shared" si="1"/>
        <v>0</v>
      </c>
      <c r="I30" s="19">
        <f t="shared" si="2"/>
        <v>0</v>
      </c>
      <c r="K30" s="19">
        <f t="shared" si="3"/>
        <v>0</v>
      </c>
    </row>
    <row r="31" spans="1:11" ht="36.75" hidden="1" customHeight="1" x14ac:dyDescent="0.25">
      <c r="A31" s="6"/>
      <c r="B31" s="6"/>
      <c r="C31" s="33"/>
      <c r="E31" s="19">
        <f t="shared" si="0"/>
        <v>0</v>
      </c>
      <c r="G31" s="19">
        <f t="shared" si="1"/>
        <v>0</v>
      </c>
      <c r="I31" s="19">
        <f t="shared" si="2"/>
        <v>0</v>
      </c>
      <c r="K31" s="19">
        <f t="shared" si="3"/>
        <v>0</v>
      </c>
    </row>
    <row r="32" spans="1:11" ht="47.25" x14ac:dyDescent="0.25">
      <c r="A32" s="7" t="s">
        <v>18</v>
      </c>
      <c r="B32" s="22" t="s">
        <v>19</v>
      </c>
      <c r="C32" s="34">
        <f>SUM(C33:C48)</f>
        <v>68469.709999999992</v>
      </c>
      <c r="E32" s="20">
        <f>SUM(E33:E48)</f>
        <v>282966.01</v>
      </c>
      <c r="G32" s="20">
        <f>SUM(G33:G50)</f>
        <v>295402.59000000003</v>
      </c>
      <c r="I32" s="20">
        <f>SUM(I33:I53)</f>
        <v>296882.12000000005</v>
      </c>
      <c r="K32" s="20">
        <f>SUM(K33:K53)</f>
        <v>301382.12000000005</v>
      </c>
    </row>
    <row r="33" spans="1:11" ht="47.25" x14ac:dyDescent="0.25">
      <c r="A33" s="6" t="s">
        <v>66</v>
      </c>
      <c r="B33" s="6" t="s">
        <v>20</v>
      </c>
      <c r="C33" s="33">
        <v>890</v>
      </c>
      <c r="E33" s="19">
        <f t="shared" si="0"/>
        <v>890</v>
      </c>
      <c r="G33" s="19">
        <f t="shared" ref="G33:G61" si="4">E33+F33</f>
        <v>890</v>
      </c>
      <c r="I33" s="19">
        <f t="shared" ref="I33:I61" si="5">G33+H33</f>
        <v>890</v>
      </c>
      <c r="K33" s="19">
        <f t="shared" ref="K33:K53" si="6">I33+J33</f>
        <v>890</v>
      </c>
    </row>
    <row r="34" spans="1:11" ht="63" x14ac:dyDescent="0.25">
      <c r="A34" s="6" t="s">
        <v>66</v>
      </c>
      <c r="B34" s="6" t="s">
        <v>38</v>
      </c>
      <c r="C34" s="33">
        <f>563.03+77.06</f>
        <v>640.08999999999992</v>
      </c>
      <c r="E34" s="19">
        <f t="shared" si="0"/>
        <v>640.08999999999992</v>
      </c>
      <c r="G34" s="19">
        <f t="shared" si="4"/>
        <v>640.08999999999992</v>
      </c>
      <c r="I34" s="19">
        <f t="shared" si="5"/>
        <v>640.08999999999992</v>
      </c>
      <c r="K34" s="19">
        <f t="shared" si="6"/>
        <v>640.08999999999992</v>
      </c>
    </row>
    <row r="35" spans="1:11" ht="63" x14ac:dyDescent="0.25">
      <c r="A35" s="6" t="s">
        <v>66</v>
      </c>
      <c r="B35" s="6" t="s">
        <v>39</v>
      </c>
      <c r="C35" s="33">
        <v>2309</v>
      </c>
      <c r="E35" s="19">
        <f t="shared" si="0"/>
        <v>2309</v>
      </c>
      <c r="G35" s="19">
        <f t="shared" si="4"/>
        <v>2309</v>
      </c>
      <c r="I35" s="19">
        <f t="shared" si="5"/>
        <v>2309</v>
      </c>
      <c r="K35" s="19">
        <f t="shared" si="6"/>
        <v>2309</v>
      </c>
    </row>
    <row r="36" spans="1:11" ht="63" x14ac:dyDescent="0.25">
      <c r="A36" s="6" t="s">
        <v>66</v>
      </c>
      <c r="B36" s="6" t="s">
        <v>51</v>
      </c>
      <c r="C36" s="33">
        <f>8947.05+167.65</f>
        <v>9114.6999999999989</v>
      </c>
      <c r="E36" s="19">
        <f t="shared" si="0"/>
        <v>9114.6999999999989</v>
      </c>
      <c r="G36" s="19">
        <f t="shared" si="4"/>
        <v>9114.6999999999989</v>
      </c>
      <c r="I36" s="19">
        <f t="shared" si="5"/>
        <v>9114.6999999999989</v>
      </c>
      <c r="K36" s="19">
        <f t="shared" si="6"/>
        <v>9114.6999999999989</v>
      </c>
    </row>
    <row r="37" spans="1:11" ht="120" customHeight="1" x14ac:dyDescent="0.25">
      <c r="A37" s="6" t="s">
        <v>66</v>
      </c>
      <c r="B37" s="6" t="s">
        <v>41</v>
      </c>
      <c r="C37" s="33">
        <v>2903.9</v>
      </c>
      <c r="E37" s="19">
        <f t="shared" si="0"/>
        <v>2903.9</v>
      </c>
      <c r="G37" s="19">
        <f t="shared" si="4"/>
        <v>2903.9</v>
      </c>
      <c r="I37" s="19">
        <f t="shared" si="5"/>
        <v>2903.9</v>
      </c>
      <c r="K37" s="19">
        <f t="shared" si="6"/>
        <v>2903.9</v>
      </c>
    </row>
    <row r="38" spans="1:11" ht="47.25" x14ac:dyDescent="0.25">
      <c r="A38" s="6" t="s">
        <v>66</v>
      </c>
      <c r="B38" s="6" t="s">
        <v>42</v>
      </c>
      <c r="C38" s="33">
        <v>360</v>
      </c>
      <c r="E38" s="19">
        <f t="shared" si="0"/>
        <v>360</v>
      </c>
      <c r="G38" s="19">
        <f t="shared" si="4"/>
        <v>360</v>
      </c>
      <c r="I38" s="19">
        <f t="shared" si="5"/>
        <v>360</v>
      </c>
      <c r="K38" s="19">
        <f t="shared" si="6"/>
        <v>360</v>
      </c>
    </row>
    <row r="39" spans="1:11" ht="63" x14ac:dyDescent="0.25">
      <c r="A39" s="6" t="s">
        <v>66</v>
      </c>
      <c r="B39" s="6" t="s">
        <v>43</v>
      </c>
      <c r="C39" s="33">
        <v>340.11</v>
      </c>
      <c r="E39" s="19">
        <f t="shared" si="0"/>
        <v>340.11</v>
      </c>
      <c r="G39" s="19">
        <f t="shared" si="4"/>
        <v>340.11</v>
      </c>
      <c r="I39" s="19">
        <f t="shared" si="5"/>
        <v>340.11</v>
      </c>
      <c r="K39" s="19">
        <f t="shared" si="6"/>
        <v>340.11</v>
      </c>
    </row>
    <row r="40" spans="1:11" ht="31.5" x14ac:dyDescent="0.25">
      <c r="A40" s="6" t="s">
        <v>66</v>
      </c>
      <c r="B40" s="6" t="s">
        <v>60</v>
      </c>
      <c r="C40" s="33">
        <v>2714.1</v>
      </c>
      <c r="E40" s="19">
        <f t="shared" si="0"/>
        <v>2714.1</v>
      </c>
      <c r="G40" s="19">
        <f t="shared" si="4"/>
        <v>2714.1</v>
      </c>
      <c r="I40" s="19">
        <f t="shared" si="5"/>
        <v>2714.1</v>
      </c>
      <c r="K40" s="19">
        <f t="shared" si="6"/>
        <v>2714.1</v>
      </c>
    </row>
    <row r="41" spans="1:11" ht="31.5" x14ac:dyDescent="0.25">
      <c r="A41" s="6" t="s">
        <v>66</v>
      </c>
      <c r="B41" s="6" t="s">
        <v>44</v>
      </c>
      <c r="C41" s="33">
        <f>94.76+70.51</f>
        <v>165.27</v>
      </c>
      <c r="E41" s="19">
        <f t="shared" si="0"/>
        <v>165.27</v>
      </c>
      <c r="G41" s="19">
        <f t="shared" si="4"/>
        <v>165.27</v>
      </c>
      <c r="I41" s="19">
        <f t="shared" si="5"/>
        <v>165.27</v>
      </c>
      <c r="K41" s="19">
        <f t="shared" si="6"/>
        <v>165.27</v>
      </c>
    </row>
    <row r="42" spans="1:11" ht="31.5" x14ac:dyDescent="0.25">
      <c r="A42" s="6" t="s">
        <v>66</v>
      </c>
      <c r="B42" s="6" t="s">
        <v>45</v>
      </c>
      <c r="C42" s="33">
        <v>1713.6</v>
      </c>
      <c r="E42" s="19">
        <f t="shared" si="0"/>
        <v>1713.6</v>
      </c>
      <c r="G42" s="19">
        <f t="shared" si="4"/>
        <v>1713.6</v>
      </c>
      <c r="I42" s="19">
        <f t="shared" si="5"/>
        <v>1713.6</v>
      </c>
      <c r="K42" s="19">
        <f t="shared" si="6"/>
        <v>1713.6</v>
      </c>
    </row>
    <row r="43" spans="1:11" ht="56.25" customHeight="1" x14ac:dyDescent="0.25">
      <c r="A43" s="6" t="s">
        <v>66</v>
      </c>
      <c r="B43" s="6" t="s">
        <v>46</v>
      </c>
      <c r="C43" s="33">
        <v>40000</v>
      </c>
      <c r="E43" s="19">
        <f t="shared" si="0"/>
        <v>40000</v>
      </c>
      <c r="G43" s="19">
        <f t="shared" si="4"/>
        <v>40000</v>
      </c>
      <c r="I43" s="19">
        <f t="shared" si="5"/>
        <v>40000</v>
      </c>
      <c r="K43" s="19">
        <f t="shared" si="6"/>
        <v>40000</v>
      </c>
    </row>
    <row r="44" spans="1:11" ht="54" customHeight="1" x14ac:dyDescent="0.25">
      <c r="A44" s="6" t="s">
        <v>66</v>
      </c>
      <c r="B44" s="6" t="s">
        <v>47</v>
      </c>
      <c r="C44" s="33">
        <v>2000</v>
      </c>
      <c r="E44" s="19">
        <f t="shared" si="0"/>
        <v>2000</v>
      </c>
      <c r="G44" s="19">
        <f t="shared" si="4"/>
        <v>2000</v>
      </c>
      <c r="I44" s="19">
        <f t="shared" si="5"/>
        <v>2000</v>
      </c>
      <c r="J44" s="4">
        <v>3500</v>
      </c>
      <c r="K44" s="19">
        <f t="shared" si="6"/>
        <v>5500</v>
      </c>
    </row>
    <row r="45" spans="1:11" ht="47.25" x14ac:dyDescent="0.25">
      <c r="A45" s="6" t="s">
        <v>66</v>
      </c>
      <c r="B45" s="6" t="s">
        <v>48</v>
      </c>
      <c r="C45" s="33">
        <v>2300</v>
      </c>
      <c r="E45" s="19">
        <f t="shared" si="0"/>
        <v>2300</v>
      </c>
      <c r="G45" s="19">
        <f t="shared" si="4"/>
        <v>2300</v>
      </c>
      <c r="I45" s="19">
        <f t="shared" si="5"/>
        <v>2300</v>
      </c>
      <c r="K45" s="19">
        <f t="shared" si="6"/>
        <v>2300</v>
      </c>
    </row>
    <row r="46" spans="1:11" ht="47.25" x14ac:dyDescent="0.25">
      <c r="A46" s="6" t="s">
        <v>66</v>
      </c>
      <c r="B46" s="6" t="s">
        <v>49</v>
      </c>
      <c r="C46" s="33">
        <v>2000</v>
      </c>
      <c r="E46" s="19">
        <f t="shared" si="0"/>
        <v>2000</v>
      </c>
      <c r="G46" s="19">
        <f t="shared" si="4"/>
        <v>2000</v>
      </c>
      <c r="I46" s="19">
        <f t="shared" si="5"/>
        <v>2000</v>
      </c>
      <c r="K46" s="19">
        <f t="shared" si="6"/>
        <v>2000</v>
      </c>
    </row>
    <row r="47" spans="1:11" ht="31.5" x14ac:dyDescent="0.25">
      <c r="A47" s="6" t="s">
        <v>66</v>
      </c>
      <c r="B47" s="6" t="s">
        <v>50</v>
      </c>
      <c r="C47" s="33">
        <f>1117.7-98.76</f>
        <v>1018.94</v>
      </c>
      <c r="E47" s="19">
        <f t="shared" si="0"/>
        <v>1018.94</v>
      </c>
      <c r="G47" s="19">
        <f t="shared" si="4"/>
        <v>1018.94</v>
      </c>
      <c r="I47" s="19">
        <f t="shared" si="5"/>
        <v>1018.94</v>
      </c>
      <c r="K47" s="19">
        <f t="shared" si="6"/>
        <v>1018.94</v>
      </c>
    </row>
    <row r="48" spans="1:11" ht="31.5" x14ac:dyDescent="0.25">
      <c r="A48" s="6" t="s">
        <v>66</v>
      </c>
      <c r="B48" s="6" t="s">
        <v>62</v>
      </c>
      <c r="C48" s="33"/>
      <c r="D48" s="4">
        <v>214496.3</v>
      </c>
      <c r="E48" s="19">
        <f t="shared" si="0"/>
        <v>214496.3</v>
      </c>
      <c r="G48" s="19">
        <f t="shared" si="4"/>
        <v>214496.3</v>
      </c>
      <c r="I48" s="19">
        <f t="shared" si="5"/>
        <v>214496.3</v>
      </c>
      <c r="K48" s="19">
        <f t="shared" si="6"/>
        <v>214496.3</v>
      </c>
    </row>
    <row r="49" spans="1:11" ht="63" x14ac:dyDescent="0.25">
      <c r="A49" s="6" t="s">
        <v>63</v>
      </c>
      <c r="B49" s="6" t="s">
        <v>65</v>
      </c>
      <c r="C49" s="33"/>
      <c r="E49" s="19"/>
      <c r="F49" s="4">
        <v>7878.93</v>
      </c>
      <c r="G49" s="19">
        <f t="shared" si="4"/>
        <v>7878.93</v>
      </c>
      <c r="I49" s="19">
        <f t="shared" si="5"/>
        <v>7878.93</v>
      </c>
      <c r="K49" s="19">
        <f t="shared" si="6"/>
        <v>7878.93</v>
      </c>
    </row>
    <row r="50" spans="1:11" ht="63" x14ac:dyDescent="0.25">
      <c r="A50" s="6" t="s">
        <v>63</v>
      </c>
      <c r="B50" s="6" t="s">
        <v>64</v>
      </c>
      <c r="C50" s="33"/>
      <c r="E50" s="19"/>
      <c r="F50" s="4">
        <v>4557.6499999999996</v>
      </c>
      <c r="G50" s="19">
        <f t="shared" si="4"/>
        <v>4557.6499999999996</v>
      </c>
      <c r="I50" s="19">
        <f t="shared" si="5"/>
        <v>4557.6499999999996</v>
      </c>
      <c r="K50" s="19">
        <f t="shared" si="6"/>
        <v>4557.6499999999996</v>
      </c>
    </row>
    <row r="51" spans="1:11" ht="110.25" x14ac:dyDescent="0.25">
      <c r="A51" s="6" t="s">
        <v>66</v>
      </c>
      <c r="B51" s="6" t="s">
        <v>79</v>
      </c>
      <c r="C51" s="33"/>
      <c r="E51" s="19"/>
      <c r="G51" s="19"/>
      <c r="H51" s="4">
        <v>1220.9000000000001</v>
      </c>
      <c r="I51" s="19">
        <f t="shared" si="5"/>
        <v>1220.9000000000001</v>
      </c>
      <c r="K51" s="19">
        <f t="shared" si="6"/>
        <v>1220.9000000000001</v>
      </c>
    </row>
    <row r="52" spans="1:11" ht="31.5" x14ac:dyDescent="0.25">
      <c r="A52" s="6" t="s">
        <v>66</v>
      </c>
      <c r="B52" s="6" t="s">
        <v>76</v>
      </c>
      <c r="C52" s="33"/>
      <c r="E52" s="19"/>
      <c r="G52" s="19"/>
      <c r="H52" s="4">
        <v>258.63</v>
      </c>
      <c r="I52" s="19">
        <f t="shared" ref="I52" si="7">G52+H52</f>
        <v>258.63</v>
      </c>
      <c r="K52" s="19">
        <f t="shared" ref="K52" si="8">I52+J52</f>
        <v>258.63</v>
      </c>
    </row>
    <row r="53" spans="1:11" ht="31.5" x14ac:dyDescent="0.25">
      <c r="A53" s="6" t="s">
        <v>66</v>
      </c>
      <c r="B53" s="6" t="s">
        <v>83</v>
      </c>
      <c r="C53" s="33"/>
      <c r="E53" s="19"/>
      <c r="G53" s="19"/>
      <c r="H53" s="4">
        <v>258.63</v>
      </c>
      <c r="I53" s="19"/>
      <c r="J53" s="4">
        <v>1000</v>
      </c>
      <c r="K53" s="19">
        <f t="shared" si="6"/>
        <v>1000</v>
      </c>
    </row>
    <row r="54" spans="1:11" x14ac:dyDescent="0.25">
      <c r="A54" s="27" t="s">
        <v>53</v>
      </c>
      <c r="B54" s="22" t="s">
        <v>54</v>
      </c>
      <c r="C54" s="36">
        <f>C55</f>
        <v>5234.04</v>
      </c>
      <c r="E54" s="26">
        <f t="shared" si="0"/>
        <v>5234.04</v>
      </c>
      <c r="G54" s="26">
        <f t="shared" si="4"/>
        <v>5234.04</v>
      </c>
      <c r="I54" s="26">
        <f>SUM(I55:I56)</f>
        <v>10280.59</v>
      </c>
      <c r="K54" s="26">
        <f>SUM(K55:K56)</f>
        <v>10280.59</v>
      </c>
    </row>
    <row r="55" spans="1:11" ht="53.25" customHeight="1" x14ac:dyDescent="0.25">
      <c r="A55" s="28" t="s">
        <v>55</v>
      </c>
      <c r="B55" s="6" t="s">
        <v>58</v>
      </c>
      <c r="C55" s="33">
        <v>5234.04</v>
      </c>
      <c r="E55" s="19">
        <f t="shared" si="0"/>
        <v>5234.04</v>
      </c>
      <c r="G55" s="19">
        <f t="shared" si="4"/>
        <v>5234.04</v>
      </c>
      <c r="I55" s="19">
        <f t="shared" si="5"/>
        <v>5234.04</v>
      </c>
      <c r="K55" s="19">
        <f t="shared" ref="K55:K61" si="9">I55+J55</f>
        <v>5234.04</v>
      </c>
    </row>
    <row r="56" spans="1:11" ht="32.25" customHeight="1" x14ac:dyDescent="0.25">
      <c r="A56" s="6" t="s">
        <v>74</v>
      </c>
      <c r="B56" s="6" t="s">
        <v>75</v>
      </c>
      <c r="C56" s="33"/>
      <c r="E56" s="19">
        <f t="shared" si="0"/>
        <v>0</v>
      </c>
      <c r="G56" s="19">
        <f t="shared" si="4"/>
        <v>0</v>
      </c>
      <c r="H56" s="4">
        <f>2171.74+1804.57+1070.24</f>
        <v>5046.5499999999993</v>
      </c>
      <c r="I56" s="19">
        <f t="shared" si="5"/>
        <v>5046.5499999999993</v>
      </c>
      <c r="K56" s="19">
        <f t="shared" si="9"/>
        <v>5046.5499999999993</v>
      </c>
    </row>
    <row r="57" spans="1:11" ht="15.75" hidden="1" customHeight="1" x14ac:dyDescent="0.25">
      <c r="A57" s="6"/>
      <c r="B57" s="6"/>
      <c r="C57" s="33"/>
      <c r="E57" s="19">
        <f t="shared" si="0"/>
        <v>0</v>
      </c>
      <c r="G57" s="19">
        <f t="shared" si="4"/>
        <v>0</v>
      </c>
      <c r="I57" s="19">
        <f t="shared" si="5"/>
        <v>0</v>
      </c>
      <c r="K57" s="19">
        <f t="shared" si="9"/>
        <v>0</v>
      </c>
    </row>
    <row r="58" spans="1:11" ht="15.75" hidden="1" customHeight="1" x14ac:dyDescent="0.25">
      <c r="A58" s="6"/>
      <c r="B58" s="6"/>
      <c r="C58" s="33"/>
      <c r="E58" s="19">
        <f t="shared" si="0"/>
        <v>0</v>
      </c>
      <c r="G58" s="19">
        <f t="shared" si="4"/>
        <v>0</v>
      </c>
      <c r="I58" s="19">
        <f t="shared" si="5"/>
        <v>0</v>
      </c>
      <c r="K58" s="19">
        <f t="shared" si="9"/>
        <v>0</v>
      </c>
    </row>
    <row r="59" spans="1:11" ht="15.75" hidden="1" customHeight="1" x14ac:dyDescent="0.25">
      <c r="A59" s="6"/>
      <c r="B59" s="6"/>
      <c r="C59" s="33"/>
      <c r="E59" s="19">
        <f t="shared" si="0"/>
        <v>0</v>
      </c>
      <c r="G59" s="19">
        <f t="shared" si="4"/>
        <v>0</v>
      </c>
      <c r="I59" s="19">
        <f t="shared" si="5"/>
        <v>0</v>
      </c>
      <c r="K59" s="19">
        <f t="shared" si="9"/>
        <v>0</v>
      </c>
    </row>
    <row r="60" spans="1:11" hidden="1" x14ac:dyDescent="0.25">
      <c r="A60" s="6"/>
      <c r="B60" s="6"/>
      <c r="C60" s="33"/>
      <c r="E60" s="19">
        <f t="shared" si="0"/>
        <v>0</v>
      </c>
      <c r="G60" s="19">
        <f t="shared" si="4"/>
        <v>0</v>
      </c>
      <c r="I60" s="19">
        <f t="shared" si="5"/>
        <v>0</v>
      </c>
      <c r="K60" s="19">
        <f t="shared" si="9"/>
        <v>0</v>
      </c>
    </row>
    <row r="61" spans="1:11" hidden="1" x14ac:dyDescent="0.25">
      <c r="A61" s="6"/>
      <c r="B61" s="6"/>
      <c r="C61" s="33"/>
      <c r="E61" s="19">
        <f t="shared" si="0"/>
        <v>0</v>
      </c>
      <c r="G61" s="19">
        <f t="shared" si="4"/>
        <v>0</v>
      </c>
      <c r="I61" s="19">
        <f t="shared" si="5"/>
        <v>0</v>
      </c>
      <c r="K61" s="19">
        <f t="shared" si="9"/>
        <v>0</v>
      </c>
    </row>
    <row r="62" spans="1:11" ht="45.75" customHeight="1" x14ac:dyDescent="0.25">
      <c r="A62" s="10" t="s">
        <v>33</v>
      </c>
      <c r="B62" s="11" t="s">
        <v>32</v>
      </c>
      <c r="C62" s="36">
        <f>C63</f>
        <v>28813.809999999998</v>
      </c>
      <c r="E62" s="21">
        <f>E63</f>
        <v>51164.36</v>
      </c>
      <c r="G62" s="21">
        <f>G63</f>
        <v>51164.36</v>
      </c>
      <c r="I62" s="21">
        <f>I63</f>
        <v>51164.36</v>
      </c>
      <c r="K62" s="21">
        <f>K63</f>
        <v>51164.36</v>
      </c>
    </row>
    <row r="63" spans="1:11" ht="47.25" x14ac:dyDescent="0.25">
      <c r="A63" s="9" t="s">
        <v>31</v>
      </c>
      <c r="B63" s="6" t="s">
        <v>30</v>
      </c>
      <c r="C63" s="33">
        <f>C64+C65+C66</f>
        <v>28813.809999999998</v>
      </c>
      <c r="E63" s="25">
        <f>E64+E65+E66</f>
        <v>51164.36</v>
      </c>
      <c r="G63" s="25">
        <f>G64+G65+G66</f>
        <v>51164.36</v>
      </c>
      <c r="I63" s="25">
        <f>I64+I65+I66</f>
        <v>51164.36</v>
      </c>
      <c r="K63" s="25">
        <f>K64+K65+K66</f>
        <v>51164.36</v>
      </c>
    </row>
    <row r="64" spans="1:11" hidden="1" outlineLevel="1" x14ac:dyDescent="0.25">
      <c r="A64" s="9"/>
      <c r="B64" s="29" t="s">
        <v>56</v>
      </c>
      <c r="C64" s="33">
        <v>13908.81</v>
      </c>
      <c r="D64" s="4">
        <v>20222.05</v>
      </c>
      <c r="E64" s="19">
        <f t="shared" si="0"/>
        <v>34130.86</v>
      </c>
      <c r="G64" s="19">
        <f>E64+F64</f>
        <v>34130.86</v>
      </c>
      <c r="I64" s="19">
        <f>G64+H64</f>
        <v>34130.86</v>
      </c>
      <c r="K64" s="19">
        <f>I64+J64</f>
        <v>34130.86</v>
      </c>
    </row>
    <row r="65" spans="1:11" hidden="1" outlineLevel="1" x14ac:dyDescent="0.25">
      <c r="A65" s="9"/>
      <c r="B65" s="29" t="s">
        <v>59</v>
      </c>
      <c r="C65" s="33">
        <v>7308.2</v>
      </c>
      <c r="D65" s="4">
        <v>2558.4</v>
      </c>
      <c r="E65" s="19">
        <f>C65+D65</f>
        <v>9866.6</v>
      </c>
      <c r="G65" s="19">
        <f>E65+F65</f>
        <v>9866.6</v>
      </c>
      <c r="I65" s="19">
        <f>G65+H65</f>
        <v>9866.6</v>
      </c>
      <c r="K65" s="19">
        <f>I65+J65</f>
        <v>9866.6</v>
      </c>
    </row>
    <row r="66" spans="1:11" ht="43.5" hidden="1" customHeight="1" outlineLevel="1" x14ac:dyDescent="0.25">
      <c r="A66" s="9"/>
      <c r="B66" s="29" t="s">
        <v>57</v>
      </c>
      <c r="C66" s="33">
        <v>7596.8</v>
      </c>
      <c r="D66" s="4">
        <f>2570.1-3000</f>
        <v>-429.90000000000009</v>
      </c>
      <c r="E66" s="19">
        <f t="shared" si="0"/>
        <v>7166.9</v>
      </c>
      <c r="G66" s="19">
        <f>E66+F66</f>
        <v>7166.9</v>
      </c>
      <c r="I66" s="19">
        <f>G66+H66</f>
        <v>7166.9</v>
      </c>
      <c r="K66" s="19">
        <f>I66+J66</f>
        <v>7166.9</v>
      </c>
    </row>
    <row r="67" spans="1:11" hidden="1" outlineLevel="1" x14ac:dyDescent="0.25">
      <c r="A67" s="9"/>
      <c r="B67" s="6"/>
      <c r="C67" s="33"/>
      <c r="E67" s="19"/>
      <c r="G67" s="19"/>
      <c r="I67" s="19"/>
      <c r="K67" s="19"/>
    </row>
    <row r="68" spans="1:11" collapsed="1" x14ac:dyDescent="0.25">
      <c r="A68" s="39" t="s">
        <v>3</v>
      </c>
      <c r="B68" s="39"/>
      <c r="C68" s="34">
        <f>C13+C11+C62+C32+C54</f>
        <v>280706.55</v>
      </c>
      <c r="D68" s="4">
        <f>SUM(D11:D67)</f>
        <v>236846.84999999998</v>
      </c>
      <c r="E68" s="23">
        <f>E13+E11+E62+E32+E54</f>
        <v>517553.39999999997</v>
      </c>
      <c r="F68" s="4">
        <f>SUM(F11:F67)</f>
        <v>12436.58</v>
      </c>
      <c r="G68" s="23">
        <f>G13+G11+G62+G32+G54</f>
        <v>529989.98</v>
      </c>
      <c r="H68" s="4">
        <f>SUM(H11:H67)</f>
        <v>11351.71</v>
      </c>
      <c r="I68" s="23">
        <f>I13+I11+I62+I32+I54</f>
        <v>541083.05999999994</v>
      </c>
      <c r="J68" s="4">
        <f>SUM(J11:J67)</f>
        <v>5097.93</v>
      </c>
      <c r="K68" s="23">
        <f>K13+K11+K62+K32+K54</f>
        <v>546180.99</v>
      </c>
    </row>
  </sheetData>
  <mergeCells count="7">
    <mergeCell ref="A68:B68"/>
    <mergeCell ref="A1:K1"/>
    <mergeCell ref="A2:K2"/>
    <mergeCell ref="A3:K3"/>
    <mergeCell ref="A4:K4"/>
    <mergeCell ref="A5:K5"/>
    <mergeCell ref="A6:K6"/>
  </mergeCells>
  <pageMargins left="0.70866141732283472" right="0.19685039370078741" top="0.59055118110236227" bottom="0.31496062992125984" header="0.11811023622047245" footer="0.11811023622047245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2022-06-17T13:04:10Z</dcterms:modified>
</cp:coreProperties>
</file>