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160" yWindow="-180" windowWidth="14595" windowHeight="10665" tabRatio="179"/>
  </bookViews>
  <sheets>
    <sheet name="прил.2 (безвоз)" sheetId="2" r:id="rId1"/>
  </sheets>
  <definedNames>
    <definedName name="_xlnm.Print_Titles" localSheetId="0">'прил.2 (безвоз)'!$13:$13</definedName>
  </definedNames>
  <calcPr calcId="145621"/>
</workbook>
</file>

<file path=xl/calcChain.xml><?xml version="1.0" encoding="utf-8"?>
<calcChain xmlns="http://schemas.openxmlformats.org/spreadsheetml/2006/main">
  <c r="P66" i="2" l="1"/>
  <c r="Q55" i="2"/>
  <c r="Q54" i="2" s="1"/>
  <c r="N66" i="2"/>
  <c r="O55" i="2"/>
  <c r="O54" i="2"/>
  <c r="L66" i="2"/>
  <c r="M65" i="2"/>
  <c r="M64" i="2" s="1"/>
  <c r="O65" i="2" l="1"/>
  <c r="M59" i="2"/>
  <c r="O59" i="2" s="1"/>
  <c r="Q59" i="2" s="1"/>
  <c r="M53" i="2"/>
  <c r="O53" i="2" s="1"/>
  <c r="Q53" i="2" s="1"/>
  <c r="M45" i="2"/>
  <c r="O45" i="2" s="1"/>
  <c r="Q45" i="2" s="1"/>
  <c r="M52" i="2"/>
  <c r="O52" i="2" s="1"/>
  <c r="Q52" i="2" s="1"/>
  <c r="M51" i="2"/>
  <c r="O51" i="2" s="1"/>
  <c r="Q51" i="2" s="1"/>
  <c r="M55" i="2"/>
  <c r="M54" i="2" s="1"/>
  <c r="K43" i="2"/>
  <c r="M43" i="2" s="1"/>
  <c r="O43" i="2" s="1"/>
  <c r="Q43" i="2" s="1"/>
  <c r="K42" i="2"/>
  <c r="M42" i="2" s="1"/>
  <c r="O42" i="2" s="1"/>
  <c r="Q42" i="2" s="1"/>
  <c r="J61" i="2"/>
  <c r="K33" i="2"/>
  <c r="M33" i="2" s="1"/>
  <c r="O33" i="2" s="1"/>
  <c r="Q33" i="2" s="1"/>
  <c r="K41" i="2"/>
  <c r="M41" i="2" s="1"/>
  <c r="O41" i="2" s="1"/>
  <c r="Q41" i="2" s="1"/>
  <c r="J16" i="2"/>
  <c r="J66" i="2" s="1"/>
  <c r="K55" i="2"/>
  <c r="K54" i="2" s="1"/>
  <c r="I61" i="2"/>
  <c r="K61" i="2" s="1"/>
  <c r="M61" i="2" s="1"/>
  <c r="O61" i="2" s="1"/>
  <c r="Q61" i="2" s="1"/>
  <c r="G66" i="2"/>
  <c r="I63" i="2"/>
  <c r="K63" i="2" s="1"/>
  <c r="M63" i="2" s="1"/>
  <c r="O63" i="2" s="1"/>
  <c r="Q63" i="2" s="1"/>
  <c r="I62" i="2"/>
  <c r="K62" i="2" s="1"/>
  <c r="M62" i="2" s="1"/>
  <c r="O62" i="2" s="1"/>
  <c r="Q62" i="2" s="1"/>
  <c r="I34" i="2"/>
  <c r="K34" i="2" s="1"/>
  <c r="M34" i="2" s="1"/>
  <c r="O34" i="2" s="1"/>
  <c r="Q34" i="2" s="1"/>
  <c r="I32" i="2"/>
  <c r="K32" i="2" s="1"/>
  <c r="M32" i="2" s="1"/>
  <c r="O32" i="2" s="1"/>
  <c r="Q32" i="2" s="1"/>
  <c r="I31" i="2"/>
  <c r="K31" i="2" s="1"/>
  <c r="M31" i="2" s="1"/>
  <c r="O31" i="2" s="1"/>
  <c r="Q31" i="2" s="1"/>
  <c r="I30" i="2"/>
  <c r="K30" i="2" s="1"/>
  <c r="M30" i="2" s="1"/>
  <c r="O30" i="2" s="1"/>
  <c r="Q30" i="2" s="1"/>
  <c r="I29" i="2"/>
  <c r="K29" i="2" s="1"/>
  <c r="M29" i="2" s="1"/>
  <c r="O29" i="2" s="1"/>
  <c r="Q29" i="2" s="1"/>
  <c r="I28" i="2"/>
  <c r="K28" i="2" s="1"/>
  <c r="M28" i="2" s="1"/>
  <c r="O28" i="2" s="1"/>
  <c r="Q28" i="2" s="1"/>
  <c r="I27" i="2"/>
  <c r="K27" i="2" s="1"/>
  <c r="M27" i="2" s="1"/>
  <c r="O27" i="2" s="1"/>
  <c r="Q27" i="2" s="1"/>
  <c r="I26" i="2"/>
  <c r="K26" i="2" s="1"/>
  <c r="M26" i="2" s="1"/>
  <c r="O26" i="2" s="1"/>
  <c r="Q26" i="2" s="1"/>
  <c r="I25" i="2"/>
  <c r="K25" i="2" s="1"/>
  <c r="M25" i="2" s="1"/>
  <c r="O25" i="2" s="1"/>
  <c r="Q25" i="2" s="1"/>
  <c r="I24" i="2"/>
  <c r="K24" i="2" s="1"/>
  <c r="M24" i="2" s="1"/>
  <c r="O24" i="2" s="1"/>
  <c r="Q24" i="2" s="1"/>
  <c r="I40" i="2"/>
  <c r="K40" i="2" s="1"/>
  <c r="M40" i="2" s="1"/>
  <c r="O40" i="2" s="1"/>
  <c r="Q40" i="2" s="1"/>
  <c r="I46" i="2"/>
  <c r="K46" i="2" s="1"/>
  <c r="M46" i="2" s="1"/>
  <c r="O46" i="2" s="1"/>
  <c r="Q46" i="2" s="1"/>
  <c r="Q39" i="2" s="1"/>
  <c r="I47" i="2"/>
  <c r="K47" i="2" s="1"/>
  <c r="M47" i="2" s="1"/>
  <c r="O47" i="2" s="1"/>
  <c r="Q47" i="2" s="1"/>
  <c r="I44" i="2"/>
  <c r="K44" i="2" s="1"/>
  <c r="M44" i="2" s="1"/>
  <c r="O44" i="2" s="1"/>
  <c r="Q44" i="2" s="1"/>
  <c r="I48" i="2"/>
  <c r="K48" i="2" s="1"/>
  <c r="M48" i="2" s="1"/>
  <c r="O48" i="2" s="1"/>
  <c r="Q48" i="2" s="1"/>
  <c r="I49" i="2"/>
  <c r="K49" i="2" s="1"/>
  <c r="M49" i="2" s="1"/>
  <c r="O49" i="2" s="1"/>
  <c r="Q49" i="2" s="1"/>
  <c r="I50" i="2"/>
  <c r="K50" i="2" s="1"/>
  <c r="M50" i="2" s="1"/>
  <c r="O50" i="2" s="1"/>
  <c r="Q50" i="2" s="1"/>
  <c r="I23" i="2"/>
  <c r="K23" i="2" s="1"/>
  <c r="M23" i="2" s="1"/>
  <c r="O23" i="2" s="1"/>
  <c r="Q23" i="2" s="1"/>
  <c r="I18" i="2"/>
  <c r="K18" i="2" s="1"/>
  <c r="M18" i="2" s="1"/>
  <c r="O18" i="2" s="1"/>
  <c r="I16" i="2"/>
  <c r="I15" i="2" s="1"/>
  <c r="I14" i="2" s="1"/>
  <c r="I55" i="2"/>
  <c r="I54" i="2" s="1"/>
  <c r="C60" i="2"/>
  <c r="C58" i="2" s="1"/>
  <c r="C55" i="2"/>
  <c r="O17" i="2" l="1"/>
  <c r="Q18" i="2"/>
  <c r="Q17" i="2" s="1"/>
  <c r="M39" i="2"/>
  <c r="O39" i="2"/>
  <c r="O64" i="2"/>
  <c r="Q65" i="2"/>
  <c r="Q64" i="2" s="1"/>
  <c r="Q60" i="2"/>
  <c r="Q58" i="2" s="1"/>
  <c r="O60" i="2"/>
  <c r="O58" i="2" s="1"/>
  <c r="K39" i="2"/>
  <c r="M60" i="2"/>
  <c r="M58" i="2" s="1"/>
  <c r="M17" i="2"/>
  <c r="K60" i="2"/>
  <c r="K58" i="2" s="1"/>
  <c r="K17" i="2"/>
  <c r="K16" i="2"/>
  <c r="K15" i="2" s="1"/>
  <c r="K14" i="2" s="1"/>
  <c r="I39" i="2"/>
  <c r="I17" i="2"/>
  <c r="I60" i="2"/>
  <c r="I58" i="2" s="1"/>
  <c r="C14" i="2"/>
  <c r="K66" i="2" l="1"/>
  <c r="M16" i="2"/>
  <c r="I66" i="2"/>
  <c r="C17" i="2"/>
  <c r="M15" i="2" l="1"/>
  <c r="M14" i="2" s="1"/>
  <c r="M66" i="2" s="1"/>
  <c r="O16" i="2"/>
  <c r="C54" i="2"/>
  <c r="O15" i="2" l="1"/>
  <c r="O14" i="2" s="1"/>
  <c r="O66" i="2" s="1"/>
  <c r="Q16" i="2"/>
  <c r="Q15" i="2" s="1"/>
  <c r="Q14" i="2" s="1"/>
  <c r="Q66" i="2" s="1"/>
  <c r="C39" i="2"/>
  <c r="C66" i="2" s="1"/>
</calcChain>
</file>

<file path=xl/sharedStrings.xml><?xml version="1.0" encoding="utf-8"?>
<sst xmlns="http://schemas.openxmlformats.org/spreadsheetml/2006/main" count="157" uniqueCount="122">
  <si>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</si>
  <si>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</si>
  <si>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</si>
  <si>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</si>
  <si>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</si>
  <si>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</si>
  <si>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</si>
  <si>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</si>
  <si>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</si>
  <si>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</si>
  <si>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</si>
  <si>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</si>
  <si>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</si>
  <si>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</si>
  <si>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</si>
  <si>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</si>
  <si>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</si>
  <si>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МО "Город Светлогорск"</t>
  </si>
  <si>
    <t>МО "Поселок Донское "</t>
  </si>
  <si>
    <t>МО "Поселок Приморье"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</si>
  <si>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</si>
  <si>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</si>
  <si>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</si>
  <si>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</si>
  <si>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</si>
  <si>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</si>
  <si>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</si>
  <si>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</si>
  <si>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</si>
  <si>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</si>
  <si>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</si>
  <si>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</si>
  <si>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</si>
  <si>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</si>
  <si>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</si>
  <si>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</si>
  <si>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</si>
  <si>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</si>
  <si>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</si>
  <si>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</si>
  <si>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</si>
  <si>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</si>
  <si>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</si>
  <si>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</si>
  <si>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</si>
  <si>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</si>
  <si>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</si>
  <si>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0203</t>
  </si>
  <si>
    <t>203210.0</t>
  </si>
  <si>
    <t>0701,0702</t>
  </si>
  <si>
    <t>204711.0</t>
  </si>
  <si>
    <t>доп код</t>
  </si>
  <si>
    <t>Пр</t>
  </si>
  <si>
    <t>ЦС</t>
  </si>
  <si>
    <t>0305070670</t>
  </si>
  <si>
    <t>0305170720</t>
  </si>
  <si>
    <t>0326670650</t>
  </si>
  <si>
    <t>0326670710</t>
  </si>
  <si>
    <t>0336970610</t>
  </si>
  <si>
    <t>0336970640</t>
  </si>
  <si>
    <t>0347070120</t>
  </si>
  <si>
    <t>061В370730</t>
  </si>
  <si>
    <t>070Г751180</t>
  </si>
  <si>
    <t>170У759300</t>
  </si>
  <si>
    <t>170У951200</t>
  </si>
  <si>
    <t>Безвозмездные поступления в  бюджет муниципального образования                       «Светлогорский район» в 2016 году</t>
  </si>
  <si>
    <t>0223870620, 0223970620</t>
  </si>
  <si>
    <t xml:space="preserve">Субсидии на организацию отдыха детей всех групп здоровья в лагерях различных типов                       </t>
  </si>
  <si>
    <t xml:space="preserve">Субсидии на мероприятия подпрограммы "Обеспечение жильем молодых семей" федеральной целевой программы "Жилище" на 2015 - 2020 годы" </t>
  </si>
  <si>
    <t xml:space="preserve">Субсидии на проведение капитального ремонта многоквартирных домов             </t>
  </si>
  <si>
    <t xml:space="preserve">Субсидии на содержание морских пляжей в границах муниципальных образований Калининградской области  </t>
  </si>
  <si>
    <t xml:space="preserve">Субсидии на поддержку муниципальных газет              </t>
  </si>
  <si>
    <t xml:space="preserve">     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</si>
  <si>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    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</si>
  <si>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     Осуществление отдельных  полномочий Калининградской области на руководство в сфере социальной поддержки населения             </t>
  </si>
  <si>
    <t xml:space="preserve">     Обеспечение полномочий  Калининградской области  по социальному обслуживанию граждан пожилого возраста и инвалидов </t>
  </si>
  <si>
    <t xml:space="preserve">     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</si>
  <si>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 </t>
  </si>
  <si>
    <t xml:space="preserve">   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</si>
  <si>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</si>
  <si>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     Осуществление первичного воинского учета на территориях, где отсутствуют военные комиссариаты </t>
  </si>
  <si>
    <t xml:space="preserve"> 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</si>
  <si>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</si>
  <si>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000 203 00000 00 0000 151</t>
  </si>
  <si>
    <t>000 202 00000 00 0000 151</t>
  </si>
  <si>
    <t>000 202 04000 00 0000 151</t>
  </si>
  <si>
    <t xml:space="preserve">   Иные межбюджетные трансферты</t>
  </si>
  <si>
    <t xml:space="preserve"> Дотации бюджетам муниципальных районов на поддержку мер по обеспечению сбалансированности бюджетов</t>
  </si>
  <si>
    <t>356 202 01003 05 0000 151</t>
  </si>
  <si>
    <t>356 202 00000 00 0000 151</t>
  </si>
  <si>
    <t>поправки на 06.05.16</t>
  </si>
  <si>
    <t xml:space="preserve">      Дотации бюджетам субъектов Российской Федерации и муниципальных образований</t>
  </si>
  <si>
    <t>356 202 02999 05 0000 151</t>
  </si>
  <si>
    <t>356 202 02109 05 0000 151</t>
  </si>
  <si>
    <t>356 202 02041 05 0000 151</t>
  </si>
  <si>
    <t xml:space="preserve">Субсидия на софинсирование расходов на организацию бесплатной перевозки обучающихся к муниципальным общеобразовательным организациям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</si>
  <si>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</si>
  <si>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поправки</t>
  </si>
  <si>
    <t>356 202 02051 05 0050 151</t>
  </si>
  <si>
    <t>356 202 0324 05 0000 151</t>
  </si>
  <si>
    <t>356 202 03027 05 0000 151</t>
  </si>
  <si>
    <t>356 202 03029 05 0000 151</t>
  </si>
  <si>
    <t>356 202 03003 05 0000 151</t>
  </si>
  <si>
    <t>356 202 03015 05 0000 151</t>
  </si>
  <si>
    <t>356 202 03121 05 0000 151</t>
  </si>
  <si>
    <t>Субсидия на проведение Всероссийской сельскохозяйственной переписи в 2016 году</t>
  </si>
  <si>
    <t>356 202 02077 05 0000 151</t>
  </si>
  <si>
    <t>Создание пешеходной зоны в г. Светлогорске с реконструкцией ул. Октябрьской и ул. Ленина</t>
  </si>
  <si>
    <t>356 202 02077 05 0065 151</t>
  </si>
  <si>
    <t>Создание пешеходной зоны в г. Светлогорске с реконструкцией ул. Октябрьской и ул. Ленина за счет средств федерального бюджета</t>
  </si>
  <si>
    <t>356 202 02207 05 0000 151</t>
  </si>
  <si>
    <t>Субсидия на мероприятия государственной программы Российской Федерации "Доступная среда" на 2011-2020 годы</t>
  </si>
  <si>
    <t>Субсидия на реализацию мероприятий федеральной целевой программы "Культура России (2012-2018)"</t>
  </si>
  <si>
    <t>Субсидия на модернизацию автобусного парка</t>
  </si>
  <si>
    <t xml:space="preserve">Межбюджетные трансферты на проведение мероприятий по организации отдыха и оздоровления детей, находящихся в трудной жизненной ситуации </t>
  </si>
  <si>
    <t>356 202 04118 05 0000 151</t>
  </si>
  <si>
    <t xml:space="preserve"> БЕЗВОЗМЕЗДНЫЕ ПОСТУПЛЕНИЯ ОТ ГОСУДАРСТВЕННЫХ (МУНИЦИПАЛЬНЫХ) ОРГАНИЗАЦИЙ</t>
  </si>
  <si>
    <t xml:space="preserve">  Прочие безвозмездные поступления от государственных (муниципальных) организаций в бюджеты муниципальных районов</t>
  </si>
  <si>
    <t>377 203 05099 05 0000180</t>
  </si>
  <si>
    <t>Субсидия на обеспечение поддержки муниципальных образований в сфере культуры</t>
  </si>
  <si>
    <r>
      <t>от</t>
    </r>
    <r>
      <rPr>
        <u/>
        <sz val="12"/>
        <rFont val="Times New Roman"/>
        <family val="1"/>
        <charset val="204"/>
      </rPr>
      <t xml:space="preserve">  21  декабря  </t>
    </r>
    <r>
      <rPr>
        <sz val="12"/>
        <rFont val="Times New Roman"/>
        <family val="1"/>
        <charset val="204"/>
      </rPr>
      <t>2015 г. №</t>
    </r>
    <r>
      <rPr>
        <u/>
        <sz val="12"/>
        <rFont val="Times New Roman"/>
        <family val="1"/>
        <charset val="204"/>
      </rPr>
      <t xml:space="preserve"> _34</t>
    </r>
  </si>
  <si>
    <t>от 27 декабря 2016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</si>
</sst>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9" fontId="8" fillId="0" borderId="5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49" fontId="9" fillId="0" borderId="5" xfId="1" applyNumberFormat="1" applyFont="1" applyAlignment="1" applyProtection="1">
      <alignment horizontal="center" shrinkToFit="1"/>
      <protection locked="0"/>
    </xf>
    <xf numFmtId="0" fontId="4" fillId="0" borderId="6" xfId="0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4" fontId="2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" fontId="7" fillId="0" borderId="0" xfId="0" applyNumberFormat="1" applyFont="1"/>
    <xf numFmtId="4" fontId="7" fillId="0" borderId="1" xfId="0" applyNumberFormat="1" applyFont="1" applyBorder="1"/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1" fillId="0" borderId="1" xfId="0" applyFont="1" applyBorder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zoomScaleNormal="100" workbookViewId="0">
      <selection activeCell="S11" sqref="S11"/>
    </sheetView>
  </sheetViews>
  <sheetFormatPr defaultRowHeight="15.75" outlineLevelRow="1" x14ac:dyDescent="0.25"/>
  <cols>
    <col min="1" max="1" width="28.42578125" style="1" customWidth="1"/>
    <col min="2" max="2" width="48.42578125" style="1" customWidth="1"/>
    <col min="3" max="3" width="14.140625" style="18" hidden="1" customWidth="1"/>
    <col min="4" max="4" width="12.7109375" style="22" hidden="1" customWidth="1"/>
    <col min="5" max="5" width="9.85546875" style="21" hidden="1" customWidth="1"/>
    <col min="6" max="6" width="2" style="21" hidden="1" customWidth="1"/>
    <col min="7" max="8" width="10.140625" style="1" hidden="1" customWidth="1"/>
    <col min="9" max="9" width="14.140625" style="40" hidden="1" customWidth="1"/>
    <col min="10" max="10" width="9.7109375" style="46" hidden="1" customWidth="1"/>
    <col min="11" max="11" width="14.140625" style="40" hidden="1" customWidth="1"/>
    <col min="12" max="12" width="9.7109375" style="46" hidden="1" customWidth="1"/>
    <col min="13" max="13" width="14.140625" style="40" hidden="1" customWidth="1"/>
    <col min="14" max="14" width="9.7109375" style="46" hidden="1" customWidth="1"/>
    <col min="15" max="15" width="14.140625" style="40" hidden="1" customWidth="1"/>
    <col min="16" max="16" width="9.7109375" style="46" hidden="1" customWidth="1"/>
    <col min="17" max="17" width="14.140625" style="40" customWidth="1"/>
    <col min="18" max="16384" width="9.140625" style="1"/>
  </cols>
  <sheetData>
    <row r="1" spans="1:18" x14ac:dyDescent="0.25">
      <c r="A1" s="51" t="s">
        <v>5</v>
      </c>
      <c r="B1" s="52"/>
      <c r="C1" s="52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8" ht="15.75" customHeight="1" x14ac:dyDescent="0.25">
      <c r="A2" s="51" t="s">
        <v>0</v>
      </c>
      <c r="B2" s="52"/>
      <c r="C2" s="52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49"/>
    </row>
    <row r="3" spans="1:18" ht="15.75" customHeight="1" x14ac:dyDescent="0.25">
      <c r="A3" s="51" t="s">
        <v>1</v>
      </c>
      <c r="B3" s="52"/>
      <c r="C3" s="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49"/>
    </row>
    <row r="4" spans="1:18" ht="15.75" customHeight="1" x14ac:dyDescent="0.25">
      <c r="A4" s="51" t="s">
        <v>121</v>
      </c>
      <c r="B4" s="52"/>
      <c r="C4" s="52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49"/>
    </row>
    <row r="5" spans="1:18" x14ac:dyDescent="0.25">
      <c r="A5" s="51"/>
      <c r="B5" s="52"/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49"/>
    </row>
    <row r="6" spans="1:18" x14ac:dyDescent="0.25">
      <c r="A6" s="51" t="s">
        <v>5</v>
      </c>
      <c r="B6" s="52"/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49"/>
    </row>
    <row r="7" spans="1:18" ht="15.75" customHeight="1" x14ac:dyDescent="0.25">
      <c r="A7" s="51" t="s">
        <v>0</v>
      </c>
      <c r="B7" s="52"/>
      <c r="C7" s="52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49"/>
    </row>
    <row r="8" spans="1:18" ht="15.75" customHeight="1" x14ac:dyDescent="0.25">
      <c r="A8" s="51" t="s">
        <v>1</v>
      </c>
      <c r="B8" s="52"/>
      <c r="C8" s="52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49"/>
    </row>
    <row r="9" spans="1:18" ht="15.75" customHeight="1" x14ac:dyDescent="0.25">
      <c r="A9" s="51" t="s">
        <v>120</v>
      </c>
      <c r="B9" s="52"/>
      <c r="C9" s="52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49"/>
    </row>
    <row r="11" spans="1:18" ht="52.5" customHeight="1" x14ac:dyDescent="0.3">
      <c r="A11" s="54" t="s">
        <v>65</v>
      </c>
      <c r="B11" s="54"/>
      <c r="C11" s="54"/>
      <c r="D11" s="54"/>
      <c r="E11" s="54"/>
      <c r="F11" s="54"/>
      <c r="G11" s="54"/>
      <c r="H11" s="54"/>
      <c r="I11" s="54"/>
      <c r="J11" s="53"/>
      <c r="K11" s="53"/>
      <c r="L11" s="53"/>
      <c r="M11" s="53"/>
      <c r="N11" s="53"/>
      <c r="O11" s="53"/>
      <c r="P11" s="53"/>
      <c r="Q11" s="53"/>
    </row>
    <row r="12" spans="1:18" x14ac:dyDescent="0.25">
      <c r="C12" s="18" t="s">
        <v>2</v>
      </c>
      <c r="K12" s="40" t="s">
        <v>2</v>
      </c>
      <c r="M12" s="40" t="s">
        <v>2</v>
      </c>
      <c r="O12" s="40" t="s">
        <v>2</v>
      </c>
      <c r="Q12" s="40" t="s">
        <v>2</v>
      </c>
    </row>
    <row r="13" spans="1:18" ht="33" customHeight="1" x14ac:dyDescent="0.25">
      <c r="A13" s="33" t="s">
        <v>4</v>
      </c>
      <c r="B13" s="34" t="s">
        <v>6</v>
      </c>
      <c r="C13" s="35" t="s">
        <v>3</v>
      </c>
      <c r="D13" s="36" t="s">
        <v>51</v>
      </c>
      <c r="E13" s="37" t="s">
        <v>52</v>
      </c>
      <c r="F13" s="37" t="s">
        <v>53</v>
      </c>
      <c r="G13" s="38" t="s">
        <v>90</v>
      </c>
      <c r="H13" s="38"/>
      <c r="I13" s="41" t="s">
        <v>3</v>
      </c>
      <c r="J13" s="47" t="s">
        <v>97</v>
      </c>
      <c r="K13" s="41" t="s">
        <v>3</v>
      </c>
      <c r="L13" s="47" t="s">
        <v>97</v>
      </c>
      <c r="M13" s="41" t="s">
        <v>3</v>
      </c>
      <c r="N13" s="47" t="s">
        <v>97</v>
      </c>
      <c r="O13" s="41" t="s">
        <v>3</v>
      </c>
      <c r="P13" s="47" t="s">
        <v>97</v>
      </c>
      <c r="Q13" s="41" t="s">
        <v>3</v>
      </c>
    </row>
    <row r="14" spans="1:18" x14ac:dyDescent="0.25">
      <c r="A14" s="16"/>
      <c r="B14" s="17" t="s">
        <v>7</v>
      </c>
      <c r="C14" s="28">
        <f>C15</f>
        <v>0</v>
      </c>
      <c r="D14" s="31"/>
      <c r="E14" s="32"/>
      <c r="F14" s="32"/>
      <c r="I14" s="42">
        <f>I15</f>
        <v>1476</v>
      </c>
      <c r="K14" s="42">
        <f>K15</f>
        <v>5976</v>
      </c>
      <c r="M14" s="42">
        <f>M15</f>
        <v>5976</v>
      </c>
      <c r="O14" s="42">
        <f>O15</f>
        <v>6266.76</v>
      </c>
      <c r="Q14" s="42">
        <f>Q15</f>
        <v>7033.76</v>
      </c>
    </row>
    <row r="15" spans="1:18" ht="34.5" customHeight="1" x14ac:dyDescent="0.25">
      <c r="A15" s="2" t="s">
        <v>89</v>
      </c>
      <c r="B15" s="14" t="s">
        <v>91</v>
      </c>
      <c r="C15" s="10">
        <v>0</v>
      </c>
      <c r="D15" s="23"/>
      <c r="E15" s="24"/>
      <c r="F15" s="24"/>
      <c r="G15" s="39"/>
      <c r="H15" s="39"/>
      <c r="I15" s="15">
        <f>I16</f>
        <v>1476</v>
      </c>
      <c r="K15" s="15">
        <f>K16</f>
        <v>5976</v>
      </c>
      <c r="M15" s="15">
        <f>M16</f>
        <v>5976</v>
      </c>
      <c r="O15" s="15">
        <f>O16</f>
        <v>6266.76</v>
      </c>
      <c r="Q15" s="15">
        <f>Q16</f>
        <v>7033.76</v>
      </c>
    </row>
    <row r="16" spans="1:18" ht="54" customHeight="1" x14ac:dyDescent="0.25">
      <c r="A16" s="30" t="s">
        <v>88</v>
      </c>
      <c r="B16" s="14" t="s">
        <v>87</v>
      </c>
      <c r="C16" s="10"/>
      <c r="D16" s="23"/>
      <c r="E16" s="24"/>
      <c r="F16" s="24"/>
      <c r="G16" s="39">
        <v>1476</v>
      </c>
      <c r="H16" s="39"/>
      <c r="I16" s="15">
        <f>C16+G16</f>
        <v>1476</v>
      </c>
      <c r="J16" s="46">
        <f>3500+1000</f>
        <v>4500</v>
      </c>
      <c r="K16" s="15">
        <f>J16+I16</f>
        <v>5976</v>
      </c>
      <c r="M16" s="15">
        <f>L16+K16</f>
        <v>5976</v>
      </c>
      <c r="N16" s="46">
        <v>290.76</v>
      </c>
      <c r="O16" s="15">
        <f>N16+M16</f>
        <v>6266.76</v>
      </c>
      <c r="P16" s="46">
        <v>767</v>
      </c>
      <c r="Q16" s="15">
        <f>P16+O16</f>
        <v>7033.76</v>
      </c>
    </row>
    <row r="17" spans="1:17" ht="34.5" customHeight="1" x14ac:dyDescent="0.25">
      <c r="A17" s="6" t="s">
        <v>83</v>
      </c>
      <c r="B17" s="4" t="s">
        <v>82</v>
      </c>
      <c r="C17" s="11">
        <f>SUM(C18:C38)</f>
        <v>99440.83</v>
      </c>
      <c r="D17" s="23"/>
      <c r="E17" s="24"/>
      <c r="F17" s="24"/>
      <c r="G17" s="39"/>
      <c r="H17" s="39"/>
      <c r="I17" s="43">
        <f>SUM(I18:I38)</f>
        <v>99444.81</v>
      </c>
      <c r="K17" s="43">
        <f>SUM(K18:K38)</f>
        <v>99786.98</v>
      </c>
      <c r="M17" s="43">
        <f>SUM(M18:M38)</f>
        <v>100614.06</v>
      </c>
      <c r="O17" s="43">
        <f>SUM(O18:O38)</f>
        <v>100614.08</v>
      </c>
      <c r="Q17" s="43">
        <f>SUM(Q18:Q38)</f>
        <v>100614.08</v>
      </c>
    </row>
    <row r="18" spans="1:17" ht="141.75" customHeight="1" x14ac:dyDescent="0.25">
      <c r="A18" s="14" t="s">
        <v>32</v>
      </c>
      <c r="B18" s="14" t="s">
        <v>72</v>
      </c>
      <c r="C18" s="15">
        <v>84948.93</v>
      </c>
      <c r="D18" s="23" t="s">
        <v>36</v>
      </c>
      <c r="E18" s="24" t="s">
        <v>49</v>
      </c>
      <c r="F18" s="27" t="s">
        <v>66</v>
      </c>
      <c r="G18" s="39"/>
      <c r="H18" s="39"/>
      <c r="I18" s="15">
        <f>C18+G18</f>
        <v>84948.93</v>
      </c>
      <c r="K18" s="15">
        <f>J18+I18</f>
        <v>84948.93</v>
      </c>
      <c r="M18" s="15">
        <f>L18+K18</f>
        <v>84948.93</v>
      </c>
      <c r="O18" s="15">
        <f>N18+M18</f>
        <v>84948.93</v>
      </c>
      <c r="Q18" s="15">
        <f>P18+O18</f>
        <v>84948.93</v>
      </c>
    </row>
    <row r="19" spans="1:17" ht="31.5" hidden="1" x14ac:dyDescent="0.25">
      <c r="A19" s="3" t="s">
        <v>8</v>
      </c>
      <c r="B19" s="3" t="s">
        <v>9</v>
      </c>
      <c r="C19" s="15"/>
      <c r="D19" s="23"/>
      <c r="E19" s="24"/>
      <c r="F19" s="24"/>
      <c r="G19" s="39"/>
      <c r="H19" s="39"/>
      <c r="I19" s="15"/>
      <c r="K19" s="15"/>
      <c r="M19" s="15"/>
      <c r="O19" s="15"/>
      <c r="Q19" s="15"/>
    </row>
    <row r="20" spans="1:17" ht="47.25" hidden="1" x14ac:dyDescent="0.25">
      <c r="A20" s="3" t="s">
        <v>10</v>
      </c>
      <c r="B20" s="3" t="s">
        <v>24</v>
      </c>
      <c r="C20" s="15"/>
      <c r="D20" s="23"/>
      <c r="E20" s="24"/>
      <c r="F20" s="24"/>
      <c r="G20" s="39"/>
      <c r="H20" s="39"/>
      <c r="I20" s="15"/>
      <c r="K20" s="15"/>
      <c r="M20" s="15"/>
      <c r="O20" s="15"/>
      <c r="Q20" s="15"/>
    </row>
    <row r="21" spans="1:17" ht="47.25" hidden="1" x14ac:dyDescent="0.25">
      <c r="A21" s="3" t="s">
        <v>10</v>
      </c>
      <c r="B21" s="3" t="s">
        <v>11</v>
      </c>
      <c r="C21" s="15"/>
      <c r="D21" s="23"/>
      <c r="E21" s="24"/>
      <c r="F21" s="24"/>
      <c r="G21" s="39"/>
      <c r="H21" s="39"/>
      <c r="I21" s="15"/>
      <c r="K21" s="15"/>
      <c r="M21" s="15"/>
      <c r="O21" s="15"/>
      <c r="Q21" s="15"/>
    </row>
    <row r="22" spans="1:17" ht="47.25" hidden="1" x14ac:dyDescent="0.25">
      <c r="A22" s="3" t="s">
        <v>12</v>
      </c>
      <c r="B22" s="3" t="s">
        <v>13</v>
      </c>
      <c r="C22" s="15"/>
      <c r="D22" s="23"/>
      <c r="E22" s="24"/>
      <c r="F22" s="24"/>
      <c r="G22" s="39"/>
      <c r="H22" s="39"/>
      <c r="I22" s="15"/>
      <c r="K22" s="15"/>
      <c r="M22" s="15"/>
      <c r="O22" s="15"/>
      <c r="Q22" s="15"/>
    </row>
    <row r="23" spans="1:17" ht="51.75" customHeight="1" x14ac:dyDescent="0.25">
      <c r="A23" s="14" t="s">
        <v>32</v>
      </c>
      <c r="B23" s="14" t="s">
        <v>73</v>
      </c>
      <c r="C23" s="15">
        <v>155.30000000000001</v>
      </c>
      <c r="D23" s="23" t="s">
        <v>37</v>
      </c>
      <c r="E23" s="24">
        <v>1006</v>
      </c>
      <c r="F23" s="24" t="s">
        <v>56</v>
      </c>
      <c r="G23" s="39"/>
      <c r="H23" s="39"/>
      <c r="I23" s="15">
        <f>C23+G23</f>
        <v>155.30000000000001</v>
      </c>
      <c r="K23" s="15">
        <f t="shared" ref="K23:K34" si="0">J23+I23</f>
        <v>155.30000000000001</v>
      </c>
      <c r="M23" s="15">
        <f t="shared" ref="M23:M34" si="1">L23+K23</f>
        <v>155.30000000000001</v>
      </c>
      <c r="O23" s="15">
        <f t="shared" ref="O23:O34" si="2">N23+M23</f>
        <v>155.30000000000001</v>
      </c>
      <c r="Q23" s="15">
        <f t="shared" ref="Q23:Q34" si="3">P23+O23</f>
        <v>155.30000000000001</v>
      </c>
    </row>
    <row r="24" spans="1:17" ht="47.25" x14ac:dyDescent="0.25">
      <c r="A24" s="14" t="s">
        <v>99</v>
      </c>
      <c r="B24" s="14" t="s">
        <v>74</v>
      </c>
      <c r="C24" s="15">
        <v>912.6</v>
      </c>
      <c r="D24" s="23" t="s">
        <v>38</v>
      </c>
      <c r="E24" s="24">
        <v>1006</v>
      </c>
      <c r="F24" s="24" t="s">
        <v>54</v>
      </c>
      <c r="G24" s="39"/>
      <c r="H24" s="39"/>
      <c r="I24" s="15">
        <f t="shared" ref="I24:I34" si="4">C24+G24</f>
        <v>912.6</v>
      </c>
      <c r="K24" s="15">
        <f t="shared" si="0"/>
        <v>912.6</v>
      </c>
      <c r="M24" s="15">
        <f t="shared" si="1"/>
        <v>912.6</v>
      </c>
      <c r="O24" s="15">
        <f t="shared" si="2"/>
        <v>912.6</v>
      </c>
      <c r="Q24" s="15">
        <f t="shared" si="3"/>
        <v>912.6</v>
      </c>
    </row>
    <row r="25" spans="1:17" ht="51" customHeight="1" x14ac:dyDescent="0.25">
      <c r="A25" s="14" t="s">
        <v>99</v>
      </c>
      <c r="B25" s="5" t="s">
        <v>75</v>
      </c>
      <c r="C25" s="15">
        <v>5196.8100000000004</v>
      </c>
      <c r="D25" s="23" t="s">
        <v>39</v>
      </c>
      <c r="E25" s="24">
        <v>1002</v>
      </c>
      <c r="F25" s="24" t="s">
        <v>57</v>
      </c>
      <c r="G25" s="39"/>
      <c r="H25" s="39"/>
      <c r="I25" s="15">
        <f t="shared" si="4"/>
        <v>5196.8100000000004</v>
      </c>
      <c r="K25" s="15">
        <f t="shared" si="0"/>
        <v>5196.8100000000004</v>
      </c>
      <c r="M25" s="15">
        <f t="shared" si="1"/>
        <v>5196.8100000000004</v>
      </c>
      <c r="O25" s="15">
        <f t="shared" si="2"/>
        <v>5196.8100000000004</v>
      </c>
      <c r="Q25" s="15">
        <f t="shared" si="3"/>
        <v>5196.8100000000004</v>
      </c>
    </row>
    <row r="26" spans="1:17" ht="63" x14ac:dyDescent="0.25">
      <c r="A26" s="14" t="s">
        <v>32</v>
      </c>
      <c r="B26" s="14" t="s">
        <v>76</v>
      </c>
      <c r="C26" s="15">
        <v>434</v>
      </c>
      <c r="D26" s="23" t="s">
        <v>45</v>
      </c>
      <c r="E26" s="24" t="s">
        <v>44</v>
      </c>
      <c r="F26" s="24" t="s">
        <v>55</v>
      </c>
      <c r="G26" s="39">
        <v>4</v>
      </c>
      <c r="H26" s="39"/>
      <c r="I26" s="15">
        <f t="shared" si="4"/>
        <v>438</v>
      </c>
      <c r="K26" s="15">
        <f t="shared" si="0"/>
        <v>438</v>
      </c>
      <c r="M26" s="15">
        <f t="shared" si="1"/>
        <v>438</v>
      </c>
      <c r="O26" s="15">
        <f t="shared" si="2"/>
        <v>438</v>
      </c>
      <c r="Q26" s="15">
        <f t="shared" si="3"/>
        <v>438</v>
      </c>
    </row>
    <row r="27" spans="1:17" ht="54.75" customHeight="1" x14ac:dyDescent="0.25">
      <c r="A27" s="14" t="s">
        <v>32</v>
      </c>
      <c r="B27" s="14" t="s">
        <v>33</v>
      </c>
      <c r="C27" s="15">
        <v>654.21</v>
      </c>
      <c r="D27" s="23" t="s">
        <v>41</v>
      </c>
      <c r="E27" s="24">
        <v>1004</v>
      </c>
      <c r="F27" s="24" t="s">
        <v>59</v>
      </c>
      <c r="G27" s="39"/>
      <c r="H27" s="39"/>
      <c r="I27" s="15">
        <f t="shared" si="4"/>
        <v>654.21</v>
      </c>
      <c r="K27" s="15">
        <f t="shared" si="0"/>
        <v>654.21</v>
      </c>
      <c r="M27" s="15">
        <f t="shared" si="1"/>
        <v>654.21</v>
      </c>
      <c r="O27" s="15">
        <f t="shared" si="2"/>
        <v>654.21</v>
      </c>
      <c r="Q27" s="15">
        <f t="shared" si="3"/>
        <v>654.21</v>
      </c>
    </row>
    <row r="28" spans="1:17" ht="66.75" customHeight="1" x14ac:dyDescent="0.25">
      <c r="A28" s="14" t="s">
        <v>32</v>
      </c>
      <c r="B28" s="14" t="s">
        <v>34</v>
      </c>
      <c r="C28" s="15">
        <v>0.22</v>
      </c>
      <c r="D28" s="23" t="s">
        <v>46</v>
      </c>
      <c r="E28" s="24" t="s">
        <v>44</v>
      </c>
      <c r="F28" s="24" t="s">
        <v>61</v>
      </c>
      <c r="G28" s="39">
        <v>-0.02</v>
      </c>
      <c r="H28" s="39"/>
      <c r="I28" s="15">
        <f t="shared" si="4"/>
        <v>0.2</v>
      </c>
      <c r="K28" s="15">
        <f t="shared" si="0"/>
        <v>0.2</v>
      </c>
      <c r="M28" s="15">
        <f t="shared" si="1"/>
        <v>0.2</v>
      </c>
      <c r="N28" s="46">
        <v>0.02</v>
      </c>
      <c r="O28" s="15">
        <f t="shared" si="2"/>
        <v>0.22</v>
      </c>
      <c r="Q28" s="15">
        <f t="shared" si="3"/>
        <v>0.22</v>
      </c>
    </row>
    <row r="29" spans="1:17" ht="78.75" customHeight="1" x14ac:dyDescent="0.25">
      <c r="A29" s="14" t="s">
        <v>100</v>
      </c>
      <c r="B29" s="14" t="s">
        <v>35</v>
      </c>
      <c r="C29" s="15">
        <v>5115.76</v>
      </c>
      <c r="D29" s="23" t="s">
        <v>40</v>
      </c>
      <c r="E29" s="24">
        <v>1004</v>
      </c>
      <c r="F29" s="24" t="s">
        <v>58</v>
      </c>
      <c r="G29" s="39"/>
      <c r="H29" s="39"/>
      <c r="I29" s="15">
        <f t="shared" si="4"/>
        <v>5115.76</v>
      </c>
      <c r="K29" s="15">
        <f t="shared" si="0"/>
        <v>5115.76</v>
      </c>
      <c r="L29" s="46">
        <v>827.08</v>
      </c>
      <c r="M29" s="15">
        <f t="shared" si="1"/>
        <v>5942.84</v>
      </c>
      <c r="O29" s="15">
        <f t="shared" si="2"/>
        <v>5942.84</v>
      </c>
      <c r="Q29" s="15">
        <f t="shared" si="3"/>
        <v>5942.84</v>
      </c>
    </row>
    <row r="30" spans="1:17" ht="63.75" customHeight="1" x14ac:dyDescent="0.25">
      <c r="A30" s="14" t="s">
        <v>101</v>
      </c>
      <c r="B30" s="14" t="s">
        <v>78</v>
      </c>
      <c r="C30" s="15">
        <v>589</v>
      </c>
      <c r="D30" s="23" t="s">
        <v>42</v>
      </c>
      <c r="E30" s="24" t="s">
        <v>43</v>
      </c>
      <c r="F30" s="24" t="s">
        <v>60</v>
      </c>
      <c r="G30" s="39"/>
      <c r="H30" s="39"/>
      <c r="I30" s="15">
        <f t="shared" si="4"/>
        <v>589</v>
      </c>
      <c r="K30" s="15">
        <f t="shared" si="0"/>
        <v>589</v>
      </c>
      <c r="M30" s="15">
        <f t="shared" si="1"/>
        <v>589</v>
      </c>
      <c r="O30" s="15">
        <f t="shared" si="2"/>
        <v>589</v>
      </c>
      <c r="Q30" s="15">
        <f t="shared" si="3"/>
        <v>589</v>
      </c>
    </row>
    <row r="31" spans="1:17" ht="63.75" customHeight="1" x14ac:dyDescent="0.25">
      <c r="A31" s="14"/>
      <c r="B31" s="14" t="s">
        <v>77</v>
      </c>
      <c r="C31" s="15">
        <v>1.6</v>
      </c>
      <c r="D31" s="23"/>
      <c r="E31" s="24"/>
      <c r="F31" s="24" t="s">
        <v>64</v>
      </c>
      <c r="G31" s="39"/>
      <c r="H31" s="39"/>
      <c r="I31" s="15">
        <f t="shared" si="4"/>
        <v>1.6</v>
      </c>
      <c r="K31" s="15">
        <f t="shared" si="0"/>
        <v>1.6</v>
      </c>
      <c r="M31" s="15">
        <f t="shared" si="1"/>
        <v>1.6</v>
      </c>
      <c r="O31" s="15">
        <f t="shared" si="2"/>
        <v>1.6</v>
      </c>
      <c r="Q31" s="15">
        <f t="shared" si="3"/>
        <v>1.6</v>
      </c>
    </row>
    <row r="32" spans="1:17" ht="99" customHeight="1" x14ac:dyDescent="0.25">
      <c r="A32" s="14" t="s">
        <v>102</v>
      </c>
      <c r="B32" s="14" t="s">
        <v>79</v>
      </c>
      <c r="C32" s="15">
        <v>778.2</v>
      </c>
      <c r="D32" s="23" t="s">
        <v>48</v>
      </c>
      <c r="E32" s="24" t="s">
        <v>44</v>
      </c>
      <c r="F32" s="24" t="s">
        <v>63</v>
      </c>
      <c r="G32" s="39"/>
      <c r="H32" s="39"/>
      <c r="I32" s="15">
        <f t="shared" si="4"/>
        <v>778.2</v>
      </c>
      <c r="K32" s="15">
        <f t="shared" si="0"/>
        <v>778.2</v>
      </c>
      <c r="M32" s="15">
        <f t="shared" si="1"/>
        <v>778.2</v>
      </c>
      <c r="O32" s="15">
        <f t="shared" si="2"/>
        <v>778.2</v>
      </c>
      <c r="Q32" s="15">
        <f t="shared" si="3"/>
        <v>778.2</v>
      </c>
    </row>
    <row r="33" spans="1:17" ht="33" customHeight="1" x14ac:dyDescent="0.25">
      <c r="A33" s="14" t="s">
        <v>104</v>
      </c>
      <c r="B33" s="14" t="s">
        <v>105</v>
      </c>
      <c r="C33" s="15"/>
      <c r="D33" s="44"/>
      <c r="E33" s="45"/>
      <c r="F33" s="45"/>
      <c r="G33" s="39"/>
      <c r="H33" s="39"/>
      <c r="I33" s="15"/>
      <c r="J33" s="46">
        <v>342.17</v>
      </c>
      <c r="K33" s="15">
        <f t="shared" si="0"/>
        <v>342.17</v>
      </c>
      <c r="M33" s="15">
        <f t="shared" si="1"/>
        <v>342.17</v>
      </c>
      <c r="O33" s="15">
        <f t="shared" si="2"/>
        <v>342.17</v>
      </c>
      <c r="Q33" s="15">
        <f t="shared" si="3"/>
        <v>342.17</v>
      </c>
    </row>
    <row r="34" spans="1:17" ht="31.5" customHeight="1" x14ac:dyDescent="0.25">
      <c r="A34" s="14" t="s">
        <v>103</v>
      </c>
      <c r="B34" s="14" t="s">
        <v>80</v>
      </c>
      <c r="C34" s="15">
        <v>654.20000000000005</v>
      </c>
      <c r="D34" s="25" t="s">
        <v>50</v>
      </c>
      <c r="E34" s="26" t="s">
        <v>47</v>
      </c>
      <c r="F34" s="26" t="s">
        <v>62</v>
      </c>
      <c r="G34" s="39"/>
      <c r="H34" s="39"/>
      <c r="I34" s="15">
        <f t="shared" si="4"/>
        <v>654.20000000000005</v>
      </c>
      <c r="K34" s="15">
        <f t="shared" si="0"/>
        <v>654.20000000000005</v>
      </c>
      <c r="M34" s="15">
        <f t="shared" si="1"/>
        <v>654.20000000000005</v>
      </c>
      <c r="O34" s="15">
        <f t="shared" si="2"/>
        <v>654.20000000000005</v>
      </c>
      <c r="Q34" s="15">
        <f t="shared" si="3"/>
        <v>654.20000000000005</v>
      </c>
    </row>
    <row r="35" spans="1:17" ht="33.75" hidden="1" customHeight="1" x14ac:dyDescent="0.25">
      <c r="A35" s="14" t="s">
        <v>28</v>
      </c>
      <c r="B35" s="3" t="s">
        <v>25</v>
      </c>
      <c r="C35" s="15"/>
      <c r="G35" s="39"/>
      <c r="H35" s="39"/>
      <c r="I35" s="15"/>
      <c r="K35" s="15"/>
      <c r="M35" s="15"/>
      <c r="O35" s="15"/>
      <c r="Q35" s="15"/>
    </row>
    <row r="36" spans="1:17" ht="64.5" hidden="1" customHeight="1" x14ac:dyDescent="0.25">
      <c r="A36" s="12"/>
      <c r="B36" s="14" t="s">
        <v>31</v>
      </c>
      <c r="C36" s="10"/>
      <c r="G36" s="39"/>
      <c r="H36" s="39"/>
      <c r="I36" s="15"/>
      <c r="K36" s="15"/>
      <c r="M36" s="15"/>
      <c r="O36" s="15"/>
      <c r="Q36" s="15"/>
    </row>
    <row r="37" spans="1:17" ht="47.25" hidden="1" x14ac:dyDescent="0.25">
      <c r="A37" s="3" t="s">
        <v>14</v>
      </c>
      <c r="B37" s="3" t="s">
        <v>15</v>
      </c>
      <c r="C37" s="10"/>
      <c r="G37" s="39"/>
      <c r="H37" s="39"/>
      <c r="I37" s="15"/>
      <c r="K37" s="15"/>
      <c r="M37" s="15"/>
      <c r="O37" s="15"/>
      <c r="Q37" s="15"/>
    </row>
    <row r="38" spans="1:17" ht="47.25" hidden="1" x14ac:dyDescent="0.25">
      <c r="A38" s="3" t="s">
        <v>14</v>
      </c>
      <c r="B38" s="3" t="s">
        <v>16</v>
      </c>
      <c r="C38" s="10"/>
      <c r="G38" s="39"/>
      <c r="H38" s="39"/>
      <c r="I38" s="15"/>
      <c r="K38" s="15"/>
      <c r="M38" s="15"/>
      <c r="O38" s="15"/>
      <c r="Q38" s="15"/>
    </row>
    <row r="39" spans="1:17" ht="36.75" customHeight="1" x14ac:dyDescent="0.25">
      <c r="A39" s="6" t="s">
        <v>84</v>
      </c>
      <c r="B39" s="4" t="s">
        <v>81</v>
      </c>
      <c r="C39" s="11">
        <f>C54+C46+C47+C44+C48+C49</f>
        <v>17942.760000000002</v>
      </c>
      <c r="G39" s="39"/>
      <c r="H39" s="39"/>
      <c r="I39" s="43">
        <f>I54+I46+I47+I44+I48+I49+I40+I50</f>
        <v>39250.76</v>
      </c>
      <c r="K39" s="43">
        <f>K54+K46+K47+K44+K48+K49+K40+K50+K41+K42+K43</f>
        <v>136468.31</v>
      </c>
      <c r="M39" s="43">
        <f>M54+M46+M47+M44+M48+M49+M40+M50+M41+M42+M43+M45+M51+M52+M53</f>
        <v>139629.77000000002</v>
      </c>
      <c r="O39" s="43">
        <f>O54+O46+O47+O44+O48+O49+O40+O50+O41+O42+O43+O45+O51+O52+O53</f>
        <v>162702.73000000001</v>
      </c>
      <c r="Q39" s="43">
        <f>Q54+Q46+Q47+Q44+Q48+Q49+Q40+Q50+Q41+Q42+Q43+Q45+Q51+Q52+Q53</f>
        <v>162702.73000000001</v>
      </c>
    </row>
    <row r="40" spans="1:17" ht="84" customHeight="1" x14ac:dyDescent="0.25">
      <c r="A40" s="14" t="s">
        <v>94</v>
      </c>
      <c r="B40" s="14" t="s">
        <v>96</v>
      </c>
      <c r="C40" s="11"/>
      <c r="G40" s="39">
        <v>21150</v>
      </c>
      <c r="H40" s="39"/>
      <c r="I40" s="15">
        <f t="shared" ref="I40:I50" si="5">C40+G40</f>
        <v>21150</v>
      </c>
      <c r="K40" s="15">
        <f t="shared" ref="K40:K50" si="6">J40+I40</f>
        <v>21150</v>
      </c>
      <c r="L40" s="46">
        <v>2350</v>
      </c>
      <c r="M40" s="15">
        <f t="shared" ref="M40:M53" si="7">L40+K40</f>
        <v>23500</v>
      </c>
      <c r="N40" s="46">
        <v>23072.959999999999</v>
      </c>
      <c r="O40" s="15">
        <f t="shared" ref="O40:O43" si="8">N40+M40</f>
        <v>46572.959999999999</v>
      </c>
      <c r="Q40" s="15">
        <f t="shared" ref="Q40:Q43" si="9">P40+O40</f>
        <v>46572.959999999999</v>
      </c>
    </row>
    <row r="41" spans="1:17" ht="71.25" customHeight="1" x14ac:dyDescent="0.25">
      <c r="A41" s="14" t="s">
        <v>98</v>
      </c>
      <c r="B41" s="14" t="s">
        <v>68</v>
      </c>
      <c r="C41" s="11"/>
      <c r="G41" s="39"/>
      <c r="H41" s="39"/>
      <c r="I41" s="15"/>
      <c r="J41" s="46">
        <v>657.72</v>
      </c>
      <c r="K41" s="15">
        <f t="shared" si="6"/>
        <v>657.72</v>
      </c>
      <c r="M41" s="15">
        <f t="shared" si="7"/>
        <v>657.72</v>
      </c>
      <c r="O41" s="15">
        <f t="shared" si="8"/>
        <v>657.72</v>
      </c>
      <c r="Q41" s="15">
        <f t="shared" si="9"/>
        <v>657.72</v>
      </c>
    </row>
    <row r="42" spans="1:17" ht="38.25" customHeight="1" x14ac:dyDescent="0.25">
      <c r="A42" s="14" t="s">
        <v>106</v>
      </c>
      <c r="B42" s="14" t="s">
        <v>107</v>
      </c>
      <c r="C42" s="11"/>
      <c r="G42" s="39"/>
      <c r="H42" s="39"/>
      <c r="I42" s="15"/>
      <c r="J42" s="46">
        <v>14558.2</v>
      </c>
      <c r="K42" s="15">
        <f t="shared" si="6"/>
        <v>14558.2</v>
      </c>
      <c r="M42" s="15">
        <f t="shared" si="7"/>
        <v>14558.2</v>
      </c>
      <c r="O42" s="15">
        <f t="shared" si="8"/>
        <v>14558.2</v>
      </c>
      <c r="Q42" s="15">
        <f t="shared" si="9"/>
        <v>14558.2</v>
      </c>
    </row>
    <row r="43" spans="1:17" ht="55.5" customHeight="1" x14ac:dyDescent="0.25">
      <c r="A43" s="14" t="s">
        <v>108</v>
      </c>
      <c r="B43" s="14" t="s">
        <v>109</v>
      </c>
      <c r="C43" s="11"/>
      <c r="G43" s="39"/>
      <c r="H43" s="39"/>
      <c r="I43" s="15"/>
      <c r="J43" s="46">
        <v>81700</v>
      </c>
      <c r="K43" s="15">
        <f t="shared" si="6"/>
        <v>81700</v>
      </c>
      <c r="M43" s="15">
        <f t="shared" si="7"/>
        <v>81700</v>
      </c>
      <c r="O43" s="15">
        <f t="shared" si="8"/>
        <v>81700</v>
      </c>
      <c r="Q43" s="15">
        <f t="shared" si="9"/>
        <v>81700</v>
      </c>
    </row>
    <row r="44" spans="1:17" ht="31.5" x14ac:dyDescent="0.25">
      <c r="A44" s="14" t="s">
        <v>93</v>
      </c>
      <c r="B44" s="14" t="s">
        <v>69</v>
      </c>
      <c r="C44" s="10">
        <v>13191.02</v>
      </c>
      <c r="G44" s="39"/>
      <c r="H44" s="39"/>
      <c r="I44" s="15">
        <f>C44+G44</f>
        <v>13191.02</v>
      </c>
      <c r="K44" s="15">
        <f>J44+I44</f>
        <v>13191.02</v>
      </c>
      <c r="L44" s="46">
        <v>-326.42</v>
      </c>
      <c r="M44" s="15">
        <f>L44+K44</f>
        <v>12864.6</v>
      </c>
      <c r="O44" s="15">
        <f>N44+M44</f>
        <v>12864.6</v>
      </c>
      <c r="Q44" s="15">
        <f>P44+O44</f>
        <v>12864.6</v>
      </c>
    </row>
    <row r="45" spans="1:17" ht="47.25" x14ac:dyDescent="0.25">
      <c r="A45" s="14" t="s">
        <v>110</v>
      </c>
      <c r="B45" s="14" t="s">
        <v>111</v>
      </c>
      <c r="C45" s="10"/>
      <c r="G45" s="39"/>
      <c r="H45" s="39"/>
      <c r="I45" s="15"/>
      <c r="K45" s="15"/>
      <c r="L45" s="46">
        <v>85.71</v>
      </c>
      <c r="M45" s="15">
        <f>L45+K45</f>
        <v>85.71</v>
      </c>
      <c r="O45" s="15">
        <f>N45+M45</f>
        <v>85.71</v>
      </c>
      <c r="Q45" s="15">
        <f>P45+O45</f>
        <v>85.71</v>
      </c>
    </row>
    <row r="46" spans="1:17" ht="31.5" x14ac:dyDescent="0.25">
      <c r="A46" s="14" t="s">
        <v>92</v>
      </c>
      <c r="B46" s="14" t="s">
        <v>67</v>
      </c>
      <c r="C46" s="10">
        <v>551</v>
      </c>
      <c r="G46" s="39"/>
      <c r="H46" s="39"/>
      <c r="I46" s="15">
        <f t="shared" si="5"/>
        <v>551</v>
      </c>
      <c r="K46" s="15">
        <f t="shared" si="6"/>
        <v>551</v>
      </c>
      <c r="M46" s="15">
        <f t="shared" si="7"/>
        <v>551</v>
      </c>
      <c r="O46" s="15">
        <f t="shared" ref="O46:O53" si="10">N46+M46</f>
        <v>551</v>
      </c>
      <c r="Q46" s="15">
        <f t="shared" ref="Q46:Q53" si="11">P46+O46</f>
        <v>551</v>
      </c>
    </row>
    <row r="47" spans="1:17" ht="63" x14ac:dyDescent="0.25">
      <c r="A47" s="14" t="s">
        <v>92</v>
      </c>
      <c r="B47" s="14" t="s">
        <v>68</v>
      </c>
      <c r="C47" s="10">
        <v>437.74</v>
      </c>
      <c r="G47" s="39"/>
      <c r="H47" s="39"/>
      <c r="I47" s="15">
        <f t="shared" si="5"/>
        <v>437.74</v>
      </c>
      <c r="J47" s="46">
        <v>301.63</v>
      </c>
      <c r="K47" s="15">
        <f t="shared" si="6"/>
        <v>739.37</v>
      </c>
      <c r="M47" s="15">
        <f t="shared" si="7"/>
        <v>739.37</v>
      </c>
      <c r="O47" s="15">
        <f t="shared" si="10"/>
        <v>739.37</v>
      </c>
      <c r="Q47" s="15">
        <f t="shared" si="11"/>
        <v>739.37</v>
      </c>
    </row>
    <row r="48" spans="1:17" ht="47.25" x14ac:dyDescent="0.25">
      <c r="A48" s="14" t="s">
        <v>92</v>
      </c>
      <c r="B48" s="14" t="s">
        <v>70</v>
      </c>
      <c r="C48" s="10">
        <v>2000</v>
      </c>
      <c r="G48" s="39"/>
      <c r="H48" s="39"/>
      <c r="I48" s="15">
        <f t="shared" si="5"/>
        <v>2000</v>
      </c>
      <c r="K48" s="15">
        <f t="shared" si="6"/>
        <v>2000</v>
      </c>
      <c r="M48" s="15">
        <f t="shared" si="7"/>
        <v>2000</v>
      </c>
      <c r="O48" s="15">
        <f t="shared" si="10"/>
        <v>2000</v>
      </c>
      <c r="Q48" s="15">
        <f t="shared" si="11"/>
        <v>2000</v>
      </c>
    </row>
    <row r="49" spans="1:17" x14ac:dyDescent="0.25">
      <c r="A49" s="14" t="s">
        <v>92</v>
      </c>
      <c r="B49" s="14" t="s">
        <v>71</v>
      </c>
      <c r="C49" s="10">
        <v>260</v>
      </c>
      <c r="G49" s="39"/>
      <c r="H49" s="39"/>
      <c r="I49" s="15">
        <f t="shared" si="5"/>
        <v>260</v>
      </c>
      <c r="K49" s="15">
        <f t="shared" si="6"/>
        <v>260</v>
      </c>
      <c r="M49" s="15">
        <f t="shared" si="7"/>
        <v>260</v>
      </c>
      <c r="O49" s="15">
        <f t="shared" si="10"/>
        <v>260</v>
      </c>
      <c r="Q49" s="15">
        <f t="shared" si="11"/>
        <v>260</v>
      </c>
    </row>
    <row r="50" spans="1:17" ht="63" x14ac:dyDescent="0.25">
      <c r="A50" s="14" t="s">
        <v>92</v>
      </c>
      <c r="B50" s="14" t="s">
        <v>95</v>
      </c>
      <c r="C50" s="10"/>
      <c r="G50" s="39">
        <v>158</v>
      </c>
      <c r="H50" s="39"/>
      <c r="I50" s="15">
        <f t="shared" si="5"/>
        <v>158</v>
      </c>
      <c r="K50" s="15">
        <f t="shared" si="6"/>
        <v>158</v>
      </c>
      <c r="M50" s="15">
        <f t="shared" si="7"/>
        <v>158</v>
      </c>
      <c r="O50" s="15">
        <f t="shared" si="10"/>
        <v>158</v>
      </c>
      <c r="Q50" s="15">
        <f t="shared" si="11"/>
        <v>158</v>
      </c>
    </row>
    <row r="51" spans="1:17" ht="31.5" x14ac:dyDescent="0.25">
      <c r="A51" s="14" t="s">
        <v>92</v>
      </c>
      <c r="B51" s="14" t="s">
        <v>119</v>
      </c>
      <c r="C51" s="10"/>
      <c r="G51" s="39"/>
      <c r="H51" s="39"/>
      <c r="I51" s="15"/>
      <c r="K51" s="15"/>
      <c r="L51" s="46">
        <v>200</v>
      </c>
      <c r="M51" s="15">
        <f t="shared" si="7"/>
        <v>200</v>
      </c>
      <c r="O51" s="15">
        <f t="shared" si="10"/>
        <v>200</v>
      </c>
      <c r="Q51" s="15">
        <f t="shared" si="11"/>
        <v>200</v>
      </c>
    </row>
    <row r="52" spans="1:17" ht="47.25" x14ac:dyDescent="0.25">
      <c r="A52" s="14" t="s">
        <v>92</v>
      </c>
      <c r="B52" s="14" t="s">
        <v>112</v>
      </c>
      <c r="C52" s="10"/>
      <c r="G52" s="39"/>
      <c r="H52" s="39"/>
      <c r="I52" s="15"/>
      <c r="K52" s="15"/>
      <c r="L52" s="46">
        <v>200</v>
      </c>
      <c r="M52" s="15">
        <f t="shared" si="7"/>
        <v>200</v>
      </c>
      <c r="O52" s="15">
        <f t="shared" si="10"/>
        <v>200</v>
      </c>
      <c r="Q52" s="15">
        <f t="shared" si="11"/>
        <v>200</v>
      </c>
    </row>
    <row r="53" spans="1:17" x14ac:dyDescent="0.25">
      <c r="A53" s="14" t="s">
        <v>92</v>
      </c>
      <c r="B53" s="14" t="s">
        <v>113</v>
      </c>
      <c r="C53" s="10"/>
      <c r="G53" s="39"/>
      <c r="H53" s="39"/>
      <c r="I53" s="15"/>
      <c r="K53" s="15"/>
      <c r="L53" s="46">
        <v>652.16999999999996</v>
      </c>
      <c r="M53" s="15">
        <f t="shared" si="7"/>
        <v>652.16999999999996</v>
      </c>
      <c r="O53" s="15">
        <f t="shared" si="10"/>
        <v>652.16999999999996</v>
      </c>
      <c r="Q53" s="15">
        <f t="shared" si="11"/>
        <v>652.16999999999996</v>
      </c>
    </row>
    <row r="54" spans="1:17" ht="46.5" customHeight="1" x14ac:dyDescent="0.25">
      <c r="A54" s="7" t="s">
        <v>29</v>
      </c>
      <c r="B54" s="8" t="s">
        <v>27</v>
      </c>
      <c r="C54" s="20">
        <f>C55+C56+C57</f>
        <v>1502.9999999999998</v>
      </c>
      <c r="G54" s="39"/>
      <c r="H54" s="39"/>
      <c r="I54" s="15">
        <f>I55+I56+I57</f>
        <v>1502.9999999999998</v>
      </c>
      <c r="K54" s="15">
        <f>K55+K56+K57</f>
        <v>1502.9999999999998</v>
      </c>
      <c r="M54" s="15">
        <f>M55+M56+M57</f>
        <v>1502.9999999999998</v>
      </c>
      <c r="O54" s="15">
        <f>O55+O56+O57</f>
        <v>1502.9999999999998</v>
      </c>
      <c r="Q54" s="15">
        <f>Q55+Q56+Q57</f>
        <v>1502.9999999999998</v>
      </c>
    </row>
    <row r="55" spans="1:17" hidden="1" outlineLevel="1" x14ac:dyDescent="0.25">
      <c r="A55" s="7"/>
      <c r="B55" s="8" t="s">
        <v>17</v>
      </c>
      <c r="C55" s="20">
        <f>1122.1</f>
        <v>1122.0999999999999</v>
      </c>
      <c r="G55" s="39"/>
      <c r="H55" s="39"/>
      <c r="I55" s="15">
        <f>1122.1</f>
        <v>1122.0999999999999</v>
      </c>
      <c r="K55" s="15">
        <f>1122.1</f>
        <v>1122.0999999999999</v>
      </c>
      <c r="M55" s="15">
        <f>1122.1</f>
        <v>1122.0999999999999</v>
      </c>
      <c r="O55" s="15">
        <f>1122.1</f>
        <v>1122.0999999999999</v>
      </c>
      <c r="Q55" s="15">
        <f>1122.1</f>
        <v>1122.0999999999999</v>
      </c>
    </row>
    <row r="56" spans="1:17" hidden="1" outlineLevel="1" x14ac:dyDescent="0.25">
      <c r="A56" s="7"/>
      <c r="B56" s="8" t="s">
        <v>18</v>
      </c>
      <c r="C56" s="20">
        <v>266.8</v>
      </c>
      <c r="G56" s="39"/>
      <c r="H56" s="39"/>
      <c r="I56" s="15">
        <v>266.8</v>
      </c>
      <c r="K56" s="15">
        <v>266.8</v>
      </c>
      <c r="M56" s="15">
        <v>266.8</v>
      </c>
      <c r="O56" s="15">
        <v>266.8</v>
      </c>
      <c r="Q56" s="15">
        <v>266.8</v>
      </c>
    </row>
    <row r="57" spans="1:17" hidden="1" outlineLevel="1" x14ac:dyDescent="0.25">
      <c r="A57" s="7"/>
      <c r="B57" s="8" t="s">
        <v>19</v>
      </c>
      <c r="C57" s="20">
        <v>114.1</v>
      </c>
      <c r="G57" s="39"/>
      <c r="H57" s="39"/>
      <c r="I57" s="15">
        <v>114.1</v>
      </c>
      <c r="K57" s="15">
        <v>114.1</v>
      </c>
      <c r="M57" s="15">
        <v>114.1</v>
      </c>
      <c r="O57" s="15">
        <v>114.1</v>
      </c>
      <c r="Q57" s="15">
        <v>114.1</v>
      </c>
    </row>
    <row r="58" spans="1:17" ht="19.5" customHeight="1" collapsed="1" x14ac:dyDescent="0.25">
      <c r="A58" s="29" t="s">
        <v>85</v>
      </c>
      <c r="B58" s="9" t="s">
        <v>86</v>
      </c>
      <c r="C58" s="19">
        <f>C60</f>
        <v>76211.98</v>
      </c>
      <c r="G58" s="39"/>
      <c r="H58" s="39"/>
      <c r="I58" s="43">
        <f>I60</f>
        <v>75725.429999999993</v>
      </c>
      <c r="K58" s="43">
        <f>K60</f>
        <v>81419.38</v>
      </c>
      <c r="M58" s="43">
        <f>M60+M59</f>
        <v>80163.650000000009</v>
      </c>
      <c r="O58" s="43">
        <f>O60+O59</f>
        <v>78230.289999999994</v>
      </c>
      <c r="Q58" s="43">
        <f>Q60+Q59</f>
        <v>77200.55</v>
      </c>
    </row>
    <row r="59" spans="1:17" ht="51" customHeight="1" x14ac:dyDescent="0.25">
      <c r="A59" s="7" t="s">
        <v>115</v>
      </c>
      <c r="B59" s="13" t="s">
        <v>114</v>
      </c>
      <c r="C59" s="19"/>
      <c r="G59" s="39"/>
      <c r="H59" s="39"/>
      <c r="I59" s="43"/>
      <c r="K59" s="43"/>
      <c r="L59" s="46">
        <v>441</v>
      </c>
      <c r="M59" s="43">
        <f>L59+K59</f>
        <v>441</v>
      </c>
      <c r="O59" s="43">
        <f>N59+M59</f>
        <v>441</v>
      </c>
      <c r="Q59" s="43">
        <f>P59+O59</f>
        <v>441</v>
      </c>
    </row>
    <row r="60" spans="1:17" ht="16.5" customHeight="1" x14ac:dyDescent="0.25">
      <c r="A60" s="7" t="s">
        <v>30</v>
      </c>
      <c r="B60" s="13" t="s">
        <v>26</v>
      </c>
      <c r="C60" s="10">
        <f>SUM(C61:C63)</f>
        <v>76211.98</v>
      </c>
      <c r="G60" s="39"/>
      <c r="H60" s="39"/>
      <c r="I60" s="15">
        <f>SUM(I61:I63)</f>
        <v>75725.429999999993</v>
      </c>
      <c r="K60" s="15">
        <f>SUM(K61:K63)</f>
        <v>81419.38</v>
      </c>
      <c r="M60" s="15">
        <f>SUM(M61:M63)</f>
        <v>79722.650000000009</v>
      </c>
      <c r="O60" s="15">
        <f>SUM(O61:O63)</f>
        <v>77789.289999999994</v>
      </c>
      <c r="Q60" s="15">
        <f>SUM(Q61:Q63)</f>
        <v>76759.55</v>
      </c>
    </row>
    <row r="61" spans="1:17" outlineLevel="1" x14ac:dyDescent="0.25">
      <c r="A61" s="7" t="s">
        <v>30</v>
      </c>
      <c r="B61" s="3" t="s">
        <v>20</v>
      </c>
      <c r="C61" s="10">
        <v>55855.44</v>
      </c>
      <c r="G61" s="39">
        <v>-4816.5600000000004</v>
      </c>
      <c r="H61" s="39">
        <v>2383.42</v>
      </c>
      <c r="I61" s="15">
        <f>C61+G61+H61</f>
        <v>53422.3</v>
      </c>
      <c r="J61" s="46">
        <f>5005.37-2383.42</f>
        <v>2621.95</v>
      </c>
      <c r="K61" s="15">
        <f>I61+J61</f>
        <v>56044.25</v>
      </c>
      <c r="L61" s="46">
        <v>-594.95000000000005</v>
      </c>
      <c r="M61" s="15">
        <f>K61+L61</f>
        <v>55449.3</v>
      </c>
      <c r="N61" s="46">
        <v>-1037.3599999999999</v>
      </c>
      <c r="O61" s="15">
        <f>M61+N61</f>
        <v>54411.94</v>
      </c>
      <c r="P61" s="46">
        <v>-525.11</v>
      </c>
      <c r="Q61" s="15">
        <f>O61+P61</f>
        <v>53886.83</v>
      </c>
    </row>
    <row r="62" spans="1:17" outlineLevel="1" x14ac:dyDescent="0.25">
      <c r="A62" s="7" t="s">
        <v>30</v>
      </c>
      <c r="B62" s="3" t="s">
        <v>21</v>
      </c>
      <c r="C62" s="10">
        <v>13254.95</v>
      </c>
      <c r="G62" s="39">
        <v>2066.59</v>
      </c>
      <c r="H62" s="39"/>
      <c r="I62" s="15">
        <f>C62+G62</f>
        <v>15321.54</v>
      </c>
      <c r="J62" s="46">
        <v>3072</v>
      </c>
      <c r="K62" s="15">
        <f>J62+I62</f>
        <v>18393.54</v>
      </c>
      <c r="L62" s="46">
        <v>-1122.8900000000001</v>
      </c>
      <c r="M62" s="15">
        <f>L62+K62</f>
        <v>17270.650000000001</v>
      </c>
      <c r="O62" s="15">
        <f>N62+M62</f>
        <v>17270.650000000001</v>
      </c>
      <c r="P62" s="46">
        <v>-504.63</v>
      </c>
      <c r="Q62" s="15">
        <f>P62+O62</f>
        <v>16766.02</v>
      </c>
    </row>
    <row r="63" spans="1:17" outlineLevel="1" x14ac:dyDescent="0.25">
      <c r="A63" s="7" t="s">
        <v>30</v>
      </c>
      <c r="B63" s="3" t="s">
        <v>22</v>
      </c>
      <c r="C63" s="10">
        <v>7101.59</v>
      </c>
      <c r="G63" s="39">
        <v>-120</v>
      </c>
      <c r="H63" s="39"/>
      <c r="I63" s="15">
        <f>C63+G63</f>
        <v>6981.59</v>
      </c>
      <c r="K63" s="15">
        <f>J63+I63</f>
        <v>6981.59</v>
      </c>
      <c r="L63" s="46">
        <v>21.11</v>
      </c>
      <c r="M63" s="15">
        <f>L63+K63</f>
        <v>7002.7</v>
      </c>
      <c r="N63" s="46">
        <v>-896</v>
      </c>
      <c r="O63" s="15">
        <f>N63+M63</f>
        <v>6106.7</v>
      </c>
      <c r="Q63" s="15">
        <f>P63+O63</f>
        <v>6106.7</v>
      </c>
    </row>
    <row r="64" spans="1:17" ht="51" customHeight="1" x14ac:dyDescent="0.25">
      <c r="A64" s="7"/>
      <c r="B64" s="6" t="s">
        <v>116</v>
      </c>
      <c r="C64" s="10"/>
      <c r="G64" s="39"/>
      <c r="H64" s="39"/>
      <c r="I64" s="15"/>
      <c r="K64" s="15"/>
      <c r="M64" s="43">
        <f>M65</f>
        <v>6000</v>
      </c>
      <c r="O64" s="43">
        <f>O65</f>
        <v>6000</v>
      </c>
      <c r="Q64" s="43">
        <f>Q65</f>
        <v>6000</v>
      </c>
    </row>
    <row r="65" spans="1:17" ht="63" x14ac:dyDescent="0.25">
      <c r="A65" s="48" t="s">
        <v>118</v>
      </c>
      <c r="B65" s="14" t="s">
        <v>117</v>
      </c>
      <c r="C65" s="10"/>
      <c r="G65" s="39"/>
      <c r="H65" s="39"/>
      <c r="I65" s="15"/>
      <c r="K65" s="15"/>
      <c r="L65" s="46">
        <v>6000</v>
      </c>
      <c r="M65" s="15">
        <f>L65+K65</f>
        <v>6000</v>
      </c>
      <c r="O65" s="15">
        <f>N65+M65</f>
        <v>6000</v>
      </c>
      <c r="Q65" s="15">
        <f>P65+O65</f>
        <v>6000</v>
      </c>
    </row>
    <row r="66" spans="1:17" ht="22.5" customHeight="1" x14ac:dyDescent="0.25">
      <c r="A66" s="50" t="s">
        <v>23</v>
      </c>
      <c r="B66" s="50"/>
      <c r="C66" s="11">
        <f>C17+C14+C58+C39</f>
        <v>193595.57</v>
      </c>
      <c r="G66" s="39">
        <f>SUM(G15:G63)</f>
        <v>19918.009999999998</v>
      </c>
      <c r="H66" s="39"/>
      <c r="I66" s="43">
        <f>I17+I14+I58+I39</f>
        <v>215897</v>
      </c>
      <c r="J66" s="46">
        <f>SUM(J14:J63)</f>
        <v>107753.67</v>
      </c>
      <c r="K66" s="43">
        <f>K17+K14+K58+K39</f>
        <v>323650.67</v>
      </c>
      <c r="L66" s="46">
        <f>SUM(L14:L65)</f>
        <v>8732.81</v>
      </c>
      <c r="M66" s="43">
        <f>M17+M14+M58+M39+M64</f>
        <v>332383.48000000004</v>
      </c>
      <c r="N66" s="46">
        <f>SUM(N14:N65)</f>
        <v>21430.379999999997</v>
      </c>
      <c r="O66" s="43">
        <f>O17+O14+O58+O39+O64</f>
        <v>353813.86</v>
      </c>
      <c r="P66" s="46">
        <f>SUM(P14:P65)</f>
        <v>-262.74</v>
      </c>
      <c r="Q66" s="43">
        <f>Q17+Q14+Q58+Q39+Q64</f>
        <v>353551.12</v>
      </c>
    </row>
  </sheetData>
  <mergeCells count="11">
    <mergeCell ref="A1:Q1"/>
    <mergeCell ref="A2:Q2"/>
    <mergeCell ref="A3:Q3"/>
    <mergeCell ref="A4:Q4"/>
    <mergeCell ref="A5:Q5"/>
    <mergeCell ref="A66:B66"/>
    <mergeCell ref="A6:Q6"/>
    <mergeCell ref="A7:Q7"/>
    <mergeCell ref="A8:Q8"/>
    <mergeCell ref="A9:Q9"/>
    <mergeCell ref="A11:Q11"/>
  </mergeCells>
  <pageMargins left="0.70866141732283472" right="0.19685039370078741" top="0.59055118110236227" bottom="0.31496062992125984" header="0.11811023622047245" footer="0.11811023622047245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2016-12-23T13:27:43Z</dcterms:modified>
</cp:coreProperties>
</file>