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228"/>
  </bookViews>
  <sheets>
    <sheet name="прил.14" sheetId="12" r:id="rId1"/>
  </sheets>
  <definedNames>
    <definedName name="_xlnm.Print_Titles" localSheetId="0">прил.14!$A:$A</definedName>
  </definedNames>
  <calcPr calcId="145621"/>
</workbook>
</file>

<file path=xl/calcChain.xml><?xml version="1.0" encoding="utf-8"?>
<calcChain xmlns="http://schemas.openxmlformats.org/spreadsheetml/2006/main">
  <c r="O14" i="12" l="1"/>
  <c r="I14" i="12"/>
  <c r="O13" i="12"/>
  <c r="M13" i="12"/>
  <c r="I13" i="12"/>
  <c r="I10" i="12"/>
  <c r="I9" i="12"/>
  <c r="C18" i="12"/>
  <c r="C17" i="12"/>
  <c r="C16" i="12"/>
  <c r="H15" i="12"/>
  <c r="H19" i="12" s="1"/>
  <c r="F15" i="12"/>
  <c r="C15" i="12"/>
  <c r="F12" i="12"/>
  <c r="C12" i="12"/>
  <c r="C11" i="12"/>
  <c r="D19" i="12"/>
  <c r="F19" i="12"/>
  <c r="G19" i="12"/>
  <c r="J19" i="12"/>
  <c r="M19" i="12"/>
  <c r="N19" i="12"/>
  <c r="P19" i="12"/>
  <c r="Q19" i="12"/>
  <c r="S19" i="12"/>
  <c r="C19" i="12"/>
  <c r="R13" i="12"/>
  <c r="R19" i="12" s="1"/>
  <c r="B10" i="12"/>
  <c r="L9" i="12"/>
  <c r="L19" i="12" s="1"/>
  <c r="B18" i="12"/>
  <c r="B17" i="12"/>
  <c r="B16" i="12"/>
  <c r="B15" i="12"/>
  <c r="B14" i="12"/>
  <c r="B9" i="12" l="1"/>
  <c r="O19" i="12"/>
  <c r="I19" i="12"/>
  <c r="B12" i="12"/>
  <c r="B13" i="12"/>
  <c r="B11" i="12"/>
  <c r="B19" i="12" l="1"/>
</calcChain>
</file>

<file path=xl/sharedStrings.xml><?xml version="1.0" encoding="utf-8"?>
<sst xmlns="http://schemas.openxmlformats.org/spreadsheetml/2006/main" count="40" uniqueCount="30">
  <si>
    <t xml:space="preserve">к решению районного Совета </t>
  </si>
  <si>
    <t>депутатов Светлогорского района</t>
  </si>
  <si>
    <t>Муниципальное автономное дошкольное образовательное учреждение Центр развития ребенка-детский сад N 20 "Родничок"</t>
  </si>
  <si>
    <t>Муниципальное дошкольное образовательное учреждение детский сад N 1 "Березка"</t>
  </si>
  <si>
    <t>Муниципальное дошкольное образовательное учреждение детский сад "Одуванчик"</t>
  </si>
  <si>
    <t>Муниципальное общеобразовательное учреждение "Средняя общеобразовательная школа N 1" г. Светлогорска</t>
  </si>
  <si>
    <t>Муниципальное общеобразовательное учреждение "Средняя общеобразовательная школа п. Донское"</t>
  </si>
  <si>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</si>
  <si>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Муниципальное образовательное учреждение дополнительного образования детей "Детско-юношеский центр"</t>
  </si>
  <si>
    <t>Муниципальное образовательное учреждение дополнительного образования детей "Детско-юношеская спортивная школа" г.Светлогорска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</si>
  <si>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</si>
  <si>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</si>
  <si>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</si>
  <si>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</si>
  <si>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</si>
  <si>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бюджетным учреждениям за счет средств районного бюджета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</si>
  <si>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автономным учреждениям  за счет средств районного бюджета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</si>
  <si>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бюджетным учреждениям за счет субвенции областного бюджета</t>
    </r>
  </si>
  <si>
    <t>подвоз школьников</t>
  </si>
  <si>
    <t>подвоз питания</t>
  </si>
  <si>
    <t>питание детей из малообеспеченных семей</t>
  </si>
  <si>
    <t>Распределение субсидий на 2012 год</t>
  </si>
  <si>
    <t>Приложение № 14</t>
  </si>
  <si>
    <t>(тыс. руб.)</t>
  </si>
  <si>
    <t>Муниципальное автономное дошкольное образовательное учреждение детский сад "Теремок"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</si>
  <si>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автономным учреждениям  за счет субвенции областного бюджета</t>
    </r>
  </si>
  <si>
    <t>ИТОГО</t>
  </si>
  <si>
    <t>на погашение кредиторской задолженности</t>
  </si>
  <si>
    <t>Муниципальное общеобразовательное учреждение основная общеобразовательная школа п.Приморье</t>
  </si>
  <si>
    <t>от 12 декабря 2011 года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</si>
</sst>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164" fontId="2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164" fontId="1" fillId="0" borderId="0" xfId="0" applyNumberFormat="1" applyFont="1"/>
    <xf numFmtId="0" fontId="2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abSelected="1" workbookViewId="0">
      <pane xSplit="1" ySplit="8" topLeftCell="B12" activePane="bottomRight" state="frozen"/>
      <selection pane="topRight" activeCell="B1" sqref="B1"/>
      <selection pane="bottomLeft" activeCell="A7" sqref="A7"/>
      <selection pane="bottomRight" activeCell="A5" sqref="A5:H5"/>
    </sheetView>
  </sheetViews>
  <sheetFormatPr defaultRowHeight="15.75" x14ac:dyDescent="0.25"/>
  <cols>
    <col min="1" max="1" width="47.28515625" style="1" customWidth="1"/>
    <col min="2" max="2" width="13.140625" style="1" customWidth="1"/>
    <col min="3" max="3" width="20.42578125" style="1" customWidth="1"/>
    <col min="4" max="5" width="20.5703125" style="1" customWidth="1"/>
    <col min="6" max="6" width="12.28515625" style="1" customWidth="1"/>
    <col min="7" max="7" width="13.7109375" style="1" customWidth="1"/>
    <col min="8" max="8" width="17.7109375" style="1" customWidth="1"/>
    <col min="9" max="9" width="19" style="1" customWidth="1"/>
    <col min="10" max="11" width="18.5703125" style="1" customWidth="1"/>
    <col min="12" max="14" width="16" style="1" customWidth="1"/>
    <col min="15" max="15" width="19" style="1" customWidth="1"/>
    <col min="16" max="16" width="24.85546875" style="1" customWidth="1"/>
    <col min="17" max="17" width="18.42578125" style="1" customWidth="1"/>
    <col min="18" max="18" width="21.85546875" style="1" customWidth="1"/>
    <col min="19" max="19" width="20.28515625" style="1" customWidth="1"/>
    <col min="20" max="16384" width="9.140625" style="1"/>
  </cols>
  <sheetData>
    <row r="1" spans="1:19" x14ac:dyDescent="0.25">
      <c r="A1" s="18" t="s">
        <v>22</v>
      </c>
      <c r="B1" s="18"/>
      <c r="C1" s="18"/>
      <c r="D1" s="18"/>
      <c r="E1" s="18"/>
      <c r="F1" s="18"/>
      <c r="G1" s="18"/>
      <c r="H1" s="18"/>
    </row>
    <row r="2" spans="1:19" x14ac:dyDescent="0.25">
      <c r="A2" s="18" t="s">
        <v>0</v>
      </c>
      <c r="B2" s="18"/>
      <c r="C2" s="18"/>
      <c r="D2" s="18"/>
      <c r="E2" s="18"/>
      <c r="F2" s="18"/>
      <c r="G2" s="18"/>
      <c r="H2" s="18"/>
    </row>
    <row r="3" spans="1:19" x14ac:dyDescent="0.25">
      <c r="A3" s="18" t="s">
        <v>1</v>
      </c>
      <c r="B3" s="18"/>
      <c r="C3" s="18"/>
      <c r="D3" s="18"/>
      <c r="E3" s="18"/>
      <c r="F3" s="18"/>
      <c r="G3" s="18"/>
      <c r="H3" s="18"/>
    </row>
    <row r="4" spans="1:19" x14ac:dyDescent="0.25">
      <c r="A4" s="18" t="s">
        <v>29</v>
      </c>
      <c r="B4" s="18"/>
      <c r="C4" s="18"/>
      <c r="D4" s="18"/>
      <c r="E4" s="18"/>
      <c r="F4" s="18"/>
      <c r="G4" s="18"/>
      <c r="H4" s="18"/>
    </row>
    <row r="5" spans="1:19" ht="18.75" x14ac:dyDescent="0.3">
      <c r="A5" s="17" t="s">
        <v>21</v>
      </c>
      <c r="B5" s="17"/>
      <c r="C5" s="17"/>
      <c r="D5" s="17"/>
      <c r="E5" s="17"/>
      <c r="F5" s="17"/>
      <c r="G5" s="17"/>
      <c r="H5" s="17"/>
    </row>
    <row r="6" spans="1:19" x14ac:dyDescent="0.25">
      <c r="H6" s="6" t="s">
        <v>23</v>
      </c>
    </row>
    <row r="7" spans="1:19" ht="37.5" customHeight="1" x14ac:dyDescent="0.25">
      <c r="A7" s="20" t="s">
        <v>14</v>
      </c>
      <c r="B7" s="19" t="s">
        <v>13</v>
      </c>
      <c r="C7" s="13" t="s">
        <v>15</v>
      </c>
      <c r="D7" s="14"/>
      <c r="E7" s="14"/>
      <c r="F7" s="15"/>
      <c r="G7" s="15"/>
      <c r="H7" s="16"/>
      <c r="I7" s="13" t="s">
        <v>16</v>
      </c>
      <c r="J7" s="14"/>
      <c r="K7" s="14"/>
      <c r="L7" s="15"/>
      <c r="M7" s="15"/>
      <c r="N7" s="15"/>
      <c r="O7" s="16"/>
      <c r="P7" s="12" t="s">
        <v>17</v>
      </c>
      <c r="Q7" s="12"/>
      <c r="R7" s="12" t="s">
        <v>25</v>
      </c>
      <c r="S7" s="12"/>
    </row>
    <row r="8" spans="1:19" ht="49.5" customHeight="1" x14ac:dyDescent="0.25">
      <c r="A8" s="20"/>
      <c r="B8" s="19"/>
      <c r="C8" s="4" t="s">
        <v>11</v>
      </c>
      <c r="D8" s="7" t="s">
        <v>10</v>
      </c>
      <c r="E8" s="10" t="s">
        <v>27</v>
      </c>
      <c r="F8" s="11" t="s">
        <v>12</v>
      </c>
      <c r="G8" s="11" t="s">
        <v>18</v>
      </c>
      <c r="H8" s="7" t="s">
        <v>20</v>
      </c>
      <c r="I8" s="4" t="s">
        <v>11</v>
      </c>
      <c r="J8" s="4" t="s">
        <v>10</v>
      </c>
      <c r="K8" s="10" t="s">
        <v>27</v>
      </c>
      <c r="L8" s="11" t="s">
        <v>12</v>
      </c>
      <c r="M8" s="11" t="s">
        <v>18</v>
      </c>
      <c r="N8" s="11" t="s">
        <v>19</v>
      </c>
      <c r="O8" s="4" t="s">
        <v>20</v>
      </c>
      <c r="P8" s="4" t="s">
        <v>11</v>
      </c>
      <c r="Q8" s="4" t="s">
        <v>10</v>
      </c>
      <c r="R8" s="4" t="s">
        <v>11</v>
      </c>
      <c r="S8" s="4" t="s">
        <v>10</v>
      </c>
    </row>
    <row r="9" spans="1:19" ht="47.25" x14ac:dyDescent="0.25">
      <c r="A9" s="5" t="s">
        <v>2</v>
      </c>
      <c r="B9" s="2">
        <f>SUM(C9:S9)</f>
        <v>22986.2</v>
      </c>
      <c r="C9" s="3"/>
      <c r="D9" s="3"/>
      <c r="E9" s="3"/>
      <c r="F9" s="3"/>
      <c r="G9" s="3"/>
      <c r="H9" s="3"/>
      <c r="I9" s="3">
        <f>17710.5+1311.8+1027.5-371.2+47.4</f>
        <v>19726</v>
      </c>
      <c r="J9" s="3">
        <v>758.2</v>
      </c>
      <c r="K9" s="3">
        <v>1224.5</v>
      </c>
      <c r="L9" s="3">
        <f>30+1247.5</f>
        <v>1277.5</v>
      </c>
      <c r="M9" s="3"/>
      <c r="N9" s="3"/>
      <c r="O9" s="3"/>
      <c r="P9" s="3"/>
      <c r="Q9" s="3"/>
      <c r="R9" s="3"/>
      <c r="S9" s="3"/>
    </row>
    <row r="10" spans="1:19" ht="47.25" x14ac:dyDescent="0.25">
      <c r="A10" s="5" t="s">
        <v>24</v>
      </c>
      <c r="B10" s="2">
        <f t="shared" ref="B10:B18" si="0">SUM(C10:S10)</f>
        <v>8981.3000000000011</v>
      </c>
      <c r="C10" s="3"/>
      <c r="D10" s="3"/>
      <c r="E10" s="3"/>
      <c r="F10" s="3"/>
      <c r="G10" s="3"/>
      <c r="H10" s="3"/>
      <c r="I10" s="3">
        <f>7635+420.6+25.3</f>
        <v>8080.9000000000005</v>
      </c>
      <c r="J10" s="3">
        <v>454.2</v>
      </c>
      <c r="K10" s="3">
        <v>446.2</v>
      </c>
      <c r="L10" s="3">
        <v>0</v>
      </c>
      <c r="M10" s="3"/>
      <c r="N10" s="3"/>
      <c r="O10" s="3"/>
      <c r="P10" s="3"/>
      <c r="Q10" s="3"/>
      <c r="R10" s="3"/>
      <c r="S10" s="3"/>
    </row>
    <row r="11" spans="1:19" ht="31.5" x14ac:dyDescent="0.25">
      <c r="A11" s="5" t="s">
        <v>3</v>
      </c>
      <c r="B11" s="2">
        <f t="shared" si="0"/>
        <v>9941.1999999999971</v>
      </c>
      <c r="C11" s="3">
        <f>8506.8+466.9+28.4</f>
        <v>9002.0999999999985</v>
      </c>
      <c r="D11" s="3">
        <v>345.4</v>
      </c>
      <c r="E11" s="3">
        <v>541.29999999999995</v>
      </c>
      <c r="F11" s="3">
        <v>0</v>
      </c>
      <c r="G11" s="3"/>
      <c r="H11" s="3"/>
      <c r="I11" s="3"/>
      <c r="J11" s="3"/>
      <c r="K11" s="3"/>
      <c r="L11" s="3"/>
      <c r="M11" s="3"/>
      <c r="N11" s="3"/>
      <c r="O11" s="3"/>
      <c r="P11" s="3">
        <v>52.4</v>
      </c>
      <c r="Q11" s="3"/>
      <c r="R11" s="3"/>
      <c r="S11" s="3"/>
    </row>
    <row r="12" spans="1:19" ht="31.5" x14ac:dyDescent="0.25">
      <c r="A12" s="5" t="s">
        <v>4</v>
      </c>
      <c r="B12" s="2">
        <f t="shared" si="0"/>
        <v>3372.4000000000005</v>
      </c>
      <c r="C12" s="3">
        <f>2792.3+141.6+12.4</f>
        <v>2946.3</v>
      </c>
      <c r="D12" s="3">
        <v>152</v>
      </c>
      <c r="E12" s="3">
        <v>137.80000000000001</v>
      </c>
      <c r="F12" s="3">
        <f>52+32</f>
        <v>84</v>
      </c>
      <c r="G12" s="3"/>
      <c r="H12" s="3"/>
      <c r="I12" s="3"/>
      <c r="J12" s="3"/>
      <c r="K12" s="3"/>
      <c r="L12" s="3"/>
      <c r="M12" s="3"/>
      <c r="N12" s="3"/>
      <c r="O12" s="3"/>
      <c r="P12" s="3">
        <v>52.3</v>
      </c>
      <c r="Q12" s="3"/>
      <c r="R12" s="3"/>
      <c r="S12" s="3"/>
    </row>
    <row r="13" spans="1:19" ht="47.25" x14ac:dyDescent="0.25">
      <c r="A13" s="5" t="s">
        <v>5</v>
      </c>
      <c r="B13" s="2">
        <f t="shared" si="0"/>
        <v>35513.200000000004</v>
      </c>
      <c r="C13" s="3"/>
      <c r="D13" s="3"/>
      <c r="E13" s="3"/>
      <c r="F13" s="3"/>
      <c r="G13" s="3"/>
      <c r="H13" s="3"/>
      <c r="I13" s="3">
        <f>2257.9+29+72</f>
        <v>2358.9</v>
      </c>
      <c r="J13" s="3">
        <v>1430.8</v>
      </c>
      <c r="K13" s="3"/>
      <c r="L13" s="3"/>
      <c r="M13" s="3">
        <f>489.8+417.8</f>
        <v>907.6</v>
      </c>
      <c r="N13" s="3">
        <v>331.6</v>
      </c>
      <c r="O13" s="3">
        <f>1105.9-268</f>
        <v>837.90000000000009</v>
      </c>
      <c r="P13" s="3"/>
      <c r="Q13" s="3"/>
      <c r="R13" s="3">
        <f>27506.4+2140</f>
        <v>29646.400000000001</v>
      </c>
      <c r="S13" s="3"/>
    </row>
    <row r="14" spans="1:19" ht="35.25" customHeight="1" x14ac:dyDescent="0.25">
      <c r="A14" s="5" t="s">
        <v>6</v>
      </c>
      <c r="B14" s="2">
        <f t="shared" si="0"/>
        <v>15122.5</v>
      </c>
      <c r="C14" s="3"/>
      <c r="D14" s="3"/>
      <c r="E14" s="3"/>
      <c r="F14" s="3"/>
      <c r="G14" s="3"/>
      <c r="H14" s="3"/>
      <c r="I14" s="3">
        <f>1424.2+43.7</f>
        <v>1467.9</v>
      </c>
      <c r="J14" s="3">
        <v>942.2</v>
      </c>
      <c r="K14" s="3"/>
      <c r="L14" s="3"/>
      <c r="M14" s="3"/>
      <c r="N14" s="3"/>
      <c r="O14" s="3">
        <f>464.1-111.7</f>
        <v>352.40000000000003</v>
      </c>
      <c r="P14" s="3"/>
      <c r="Q14" s="3"/>
      <c r="R14" s="3">
        <v>12360</v>
      </c>
      <c r="S14" s="3"/>
    </row>
    <row r="15" spans="1:19" ht="34.5" customHeight="1" x14ac:dyDescent="0.25">
      <c r="A15" s="5" t="s">
        <v>28</v>
      </c>
      <c r="B15" s="2">
        <f t="shared" si="0"/>
        <v>6647.1</v>
      </c>
      <c r="C15" s="3">
        <f>855.2+16.3+16.3</f>
        <v>887.8</v>
      </c>
      <c r="D15" s="3">
        <v>264.10000000000002</v>
      </c>
      <c r="E15" s="3"/>
      <c r="F15" s="3">
        <f>152+100</f>
        <v>252</v>
      </c>
      <c r="G15" s="3">
        <v>532.79999999999995</v>
      </c>
      <c r="H15" s="3">
        <f>198.9-48.5</f>
        <v>150.4</v>
      </c>
      <c r="I15" s="3"/>
      <c r="J15" s="3"/>
      <c r="K15" s="3"/>
      <c r="L15" s="3"/>
      <c r="M15" s="3"/>
      <c r="N15" s="3"/>
      <c r="O15" s="3"/>
      <c r="P15" s="3">
        <v>4560</v>
      </c>
      <c r="Q15" s="3"/>
      <c r="R15" s="3"/>
      <c r="S15" s="3"/>
    </row>
    <row r="16" spans="1:19" ht="63" x14ac:dyDescent="0.25">
      <c r="A16" s="5" t="s">
        <v>7</v>
      </c>
      <c r="B16" s="2">
        <f t="shared" si="0"/>
        <v>12317.000000000002</v>
      </c>
      <c r="C16" s="3">
        <f>10963.9+648.1+8.7</f>
        <v>11620.7</v>
      </c>
      <c r="D16" s="3">
        <v>178.2</v>
      </c>
      <c r="E16" s="3">
        <v>518.1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47.25" x14ac:dyDescent="0.25">
      <c r="A17" s="5" t="s">
        <v>8</v>
      </c>
      <c r="B17" s="2">
        <f t="shared" si="0"/>
        <v>5680.1</v>
      </c>
      <c r="C17" s="3">
        <f>4907.1+239.4+2.3</f>
        <v>5148.8</v>
      </c>
      <c r="D17" s="3">
        <v>130.6</v>
      </c>
      <c r="E17" s="3">
        <v>270.7</v>
      </c>
      <c r="F17" s="3">
        <v>130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47.25" x14ac:dyDescent="0.25">
      <c r="A18" s="5" t="s">
        <v>9</v>
      </c>
      <c r="B18" s="2">
        <f t="shared" si="0"/>
        <v>7263.7999999999993</v>
      </c>
      <c r="C18" s="3">
        <f>6104.4+336.4+2.3</f>
        <v>6443.0999999999995</v>
      </c>
      <c r="D18" s="3">
        <v>148.9</v>
      </c>
      <c r="E18" s="3">
        <v>388.7</v>
      </c>
      <c r="F18" s="3">
        <v>283.10000000000002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x14ac:dyDescent="0.25">
      <c r="A19" s="9" t="s">
        <v>26</v>
      </c>
      <c r="B19" s="2">
        <f>SUM(B9:B18)</f>
        <v>127824.80000000002</v>
      </c>
      <c r="C19" s="2">
        <f>SUM(C9:C18)</f>
        <v>36048.799999999996</v>
      </c>
      <c r="D19" s="2">
        <f t="shared" ref="D19:S19" si="1">SUM(D9:D18)</f>
        <v>1219.2</v>
      </c>
      <c r="E19" s="2"/>
      <c r="F19" s="2">
        <f t="shared" si="1"/>
        <v>749.1</v>
      </c>
      <c r="G19" s="2">
        <f t="shared" si="1"/>
        <v>532.79999999999995</v>
      </c>
      <c r="H19" s="2">
        <f t="shared" si="1"/>
        <v>150.4</v>
      </c>
      <c r="I19" s="2">
        <f t="shared" si="1"/>
        <v>31633.700000000004</v>
      </c>
      <c r="J19" s="2">
        <f t="shared" si="1"/>
        <v>3585.3999999999996</v>
      </c>
      <c r="K19" s="2"/>
      <c r="L19" s="2">
        <f t="shared" si="1"/>
        <v>1277.5</v>
      </c>
      <c r="M19" s="2">
        <f t="shared" si="1"/>
        <v>907.6</v>
      </c>
      <c r="N19" s="2">
        <f t="shared" si="1"/>
        <v>331.6</v>
      </c>
      <c r="O19" s="2">
        <f t="shared" si="1"/>
        <v>1190.3000000000002</v>
      </c>
      <c r="P19" s="2">
        <f t="shared" si="1"/>
        <v>4664.7</v>
      </c>
      <c r="Q19" s="2">
        <f t="shared" si="1"/>
        <v>0</v>
      </c>
      <c r="R19" s="2">
        <f t="shared" si="1"/>
        <v>42006.400000000001</v>
      </c>
      <c r="S19" s="2">
        <f t="shared" si="1"/>
        <v>0</v>
      </c>
    </row>
    <row r="21" spans="1:19" x14ac:dyDescent="0.25">
      <c r="B21" s="8"/>
    </row>
  </sheetData>
  <mergeCells count="11">
    <mergeCell ref="R7:S7"/>
    <mergeCell ref="I7:O7"/>
    <mergeCell ref="C7:H7"/>
    <mergeCell ref="A5:H5"/>
    <mergeCell ref="A1:H1"/>
    <mergeCell ref="A3:H3"/>
    <mergeCell ref="A4:H4"/>
    <mergeCell ref="A2:H2"/>
    <mergeCell ref="B7:B8"/>
    <mergeCell ref="A7:A8"/>
    <mergeCell ref="P7:Q7"/>
  </mergeCells>
  <pageMargins left="0.70866141732283472" right="0.19685039370078741" top="0.31496062992125984" bottom="0.19685039370078741" header="0.31496062992125984" footer="0.19685039370078741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прил.14</vt:lpstr>
      <vt:lpstr>прил.14!Заголовки_для_печати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2011-12-13T09:53:38Z</dcterms:modified>
</cp:coreProperties>
</file>