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28"/>
  </bookViews>
  <sheets>
    <sheet name="прил.5" sheetId="12" r:id="rId1"/>
  </sheets>
  <definedNames>
    <definedName name="_xlnm.Print_Titles" localSheetId="0">прил.5!$A:$A</definedName>
  </definedNames>
  <calcPr calcId="145621"/>
</workbook>
</file>

<file path=xl/calcChain.xml><?xml version="1.0" encoding="utf-8"?>
<calcChain xmlns="http://schemas.openxmlformats.org/spreadsheetml/2006/main">
  <c r="B23" i="12" l="1"/>
  <c r="B21" i="12"/>
  <c r="B15" i="12"/>
  <c r="O19" i="12"/>
  <c r="B19" i="12" s="1"/>
  <c r="I19" i="12"/>
  <c r="O18" i="12"/>
  <c r="M18" i="12"/>
  <c r="I18" i="12"/>
  <c r="B18" i="12" s="1"/>
  <c r="I15" i="12"/>
  <c r="I14" i="12"/>
  <c r="B14" i="12" s="1"/>
  <c r="C23" i="12"/>
  <c r="C22" i="12"/>
  <c r="B22" i="12" s="1"/>
  <c r="C21" i="12"/>
  <c r="H20" i="12"/>
  <c r="H24" i="12" s="1"/>
  <c r="F20" i="12"/>
  <c r="C20" i="12"/>
  <c r="B20" i="12" s="1"/>
  <c r="F17" i="12"/>
  <c r="C17" i="12"/>
  <c r="C24" i="12" s="1"/>
  <c r="C16" i="12"/>
  <c r="B16" i="12" s="1"/>
  <c r="D24" i="12"/>
  <c r="F24" i="12"/>
  <c r="G24" i="12"/>
  <c r="J24" i="12"/>
  <c r="M24" i="12"/>
  <c r="N24" i="12"/>
  <c r="P24" i="12"/>
  <c r="Q24" i="12"/>
  <c r="U24" i="12"/>
  <c r="T18" i="12"/>
  <c r="T24" i="12" s="1"/>
  <c r="L14" i="12"/>
  <c r="L24" i="12" s="1"/>
  <c r="B17" i="12" l="1"/>
  <c r="O24" i="12"/>
  <c r="I24" i="12"/>
  <c r="B24" i="12" l="1"/>
</calcChain>
</file>

<file path=xl/sharedStrings.xml><?xml version="1.0" encoding="utf-8"?>
<sst xmlns="http://schemas.openxmlformats.org/spreadsheetml/2006/main" count="50" uniqueCount="36">
  <si>
    <t xml:space="preserve">к решению районного Совета </t>
  </si>
  <si>
    <t>депутатов Светлогорского района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</si>
  <si>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</si>
  <si>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</si>
  <si>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</si>
  <si>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</si>
  <si>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</si>
  <si>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</si>
  <si>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</si>
  <si>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</si>
  <si>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</si>
  <si>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</si>
  <si>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</si>
  <si>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</si>
  <si>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</si>
  <si>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</si>
  <si>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</si>
  <si>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</si>
  <si>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Распределение субсидий на 2012 год</t>
  </si>
  <si>
    <t>Приложение № 14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</si>
  <si>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</si>
  <si>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</si>
  <si>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</si>
  <si>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</si>
  <si>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</si>
  <si>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</si>
  <si>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от 12 декабря 2011 года № 51</t>
  </si>
  <si>
    <t>Приложение № 5</t>
  </si>
  <si>
    <t>обеспечение питанием учащихся из малообеспеченных семей</t>
  </si>
  <si>
    <t>Муниципальное автономное дошкольное образовательное учреждение Центр развития ребенка-детский сад № 20 "Родничок"</t>
  </si>
  <si>
    <t>Муниципальное дошкольное образовательное учреждение детский сад № 1 "Березка"</t>
  </si>
  <si>
    <t>Муниципальное общеобразовательное учреждение "Средняя общеобразовательная школа № 1" г. Светлогорска</t>
  </si>
  <si>
    <t>ежемесячное денежное вознаграждение за классное руководство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</si>
  <si>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</si>
  <si>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</t>
  </si>
  <si>
    <t>от 05 марта 2012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</si>
</sst>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1" xfId="0" applyFont="1" applyBorder="1"/>
    <xf numFmtId="0" fontId="4" fillId="0" borderId="0" xfId="0" applyFont="1"/>
    <xf numFmtId="0" fontId="5" fillId="2" borderId="1" xfId="0" applyFont="1" applyFill="1" applyBorder="1" applyAlignment="1">
      <alignment horizontal="center"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4" fontId="1" fillId="0" borderId="0" xfId="0" applyNumberFormat="1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A5" sqref="A5"/>
    </sheetView>
  </sheetViews>
  <sheetFormatPr defaultRowHeight="15.75" x14ac:dyDescent="0.25"/>
  <cols>
    <col min="1" max="1" width="47.28515625" style="1" customWidth="1"/>
    <col min="2" max="2" width="13.140625" style="9" customWidth="1"/>
    <col min="3" max="3" width="22.5703125" style="1" customWidth="1"/>
    <col min="4" max="4" width="22.42578125" style="1" customWidth="1"/>
    <col min="5" max="5" width="22.140625" style="1" customWidth="1"/>
    <col min="6" max="7" width="14.85546875" style="1" customWidth="1"/>
    <col min="8" max="8" width="17.7109375" style="1" customWidth="1"/>
    <col min="9" max="9" width="19" style="1" customWidth="1"/>
    <col min="10" max="10" width="18.5703125" style="1" customWidth="1"/>
    <col min="11" max="11" width="21.140625" style="1" customWidth="1"/>
    <col min="12" max="12" width="16" style="1" customWidth="1"/>
    <col min="13" max="13" width="22.85546875" style="1" customWidth="1"/>
    <col min="14" max="14" width="17.28515625" style="1" customWidth="1"/>
    <col min="15" max="15" width="18" style="1" customWidth="1"/>
    <col min="16" max="16" width="13.42578125" style="1" customWidth="1"/>
    <col min="17" max="17" width="13" style="1" customWidth="1"/>
    <col min="18" max="18" width="13.140625" style="1" customWidth="1"/>
    <col min="19" max="19" width="19.7109375" style="1" customWidth="1"/>
    <col min="20" max="20" width="12.7109375" style="1" customWidth="1"/>
    <col min="21" max="21" width="11.42578125" style="1" customWidth="1"/>
    <col min="22" max="22" width="11.7109375" style="1" customWidth="1"/>
    <col min="23" max="23" width="14.28515625" style="1" customWidth="1"/>
    <col min="24" max="24" width="13.85546875" style="1" customWidth="1"/>
    <col min="25" max="25" width="20" style="1" customWidth="1"/>
    <col min="26" max="16384" width="9.140625" style="1"/>
  </cols>
  <sheetData>
    <row r="1" spans="1:25" x14ac:dyDescent="0.25">
      <c r="A1" s="10" t="s">
        <v>27</v>
      </c>
      <c r="B1" s="10"/>
      <c r="C1" s="10"/>
      <c r="D1" s="10"/>
      <c r="E1" s="10"/>
      <c r="F1" s="10"/>
      <c r="G1" s="10"/>
      <c r="H1" s="10"/>
    </row>
    <row r="2" spans="1:25" x14ac:dyDescent="0.25">
      <c r="A2" s="10" t="s">
        <v>0</v>
      </c>
      <c r="B2" s="10"/>
      <c r="C2" s="10"/>
      <c r="D2" s="10"/>
      <c r="E2" s="10"/>
      <c r="F2" s="10"/>
      <c r="G2" s="10"/>
      <c r="H2" s="10"/>
    </row>
    <row r="3" spans="1:25" x14ac:dyDescent="0.25">
      <c r="A3" s="10" t="s">
        <v>1</v>
      </c>
      <c r="B3" s="10"/>
      <c r="C3" s="10"/>
      <c r="D3" s="10"/>
      <c r="E3" s="10"/>
      <c r="F3" s="10"/>
      <c r="G3" s="10"/>
      <c r="H3" s="10"/>
    </row>
    <row r="4" spans="1:25" x14ac:dyDescent="0.25">
      <c r="A4" s="10" t="s">
        <v>35</v>
      </c>
      <c r="B4" s="10"/>
      <c r="C4" s="10"/>
      <c r="D4" s="10"/>
      <c r="E4" s="10"/>
      <c r="F4" s="10"/>
      <c r="G4" s="10"/>
      <c r="H4" s="10"/>
    </row>
    <row r="6" spans="1:25" x14ac:dyDescent="0.25">
      <c r="A6" s="10" t="s">
        <v>19</v>
      </c>
      <c r="B6" s="10"/>
      <c r="C6" s="10"/>
      <c r="D6" s="10"/>
      <c r="E6" s="10"/>
      <c r="F6" s="10"/>
      <c r="G6" s="10"/>
      <c r="H6" s="10"/>
    </row>
    <row r="7" spans="1:25" x14ac:dyDescent="0.25">
      <c r="A7" s="10" t="s">
        <v>0</v>
      </c>
      <c r="B7" s="10"/>
      <c r="C7" s="10"/>
      <c r="D7" s="10"/>
      <c r="E7" s="10"/>
      <c r="F7" s="10"/>
      <c r="G7" s="10"/>
      <c r="H7" s="10"/>
    </row>
    <row r="8" spans="1:25" x14ac:dyDescent="0.25">
      <c r="A8" s="10" t="s">
        <v>1</v>
      </c>
      <c r="B8" s="10"/>
      <c r="C8" s="10"/>
      <c r="D8" s="10"/>
      <c r="E8" s="10"/>
      <c r="F8" s="10"/>
      <c r="G8" s="10"/>
      <c r="H8" s="10"/>
    </row>
    <row r="9" spans="1:25" x14ac:dyDescent="0.25">
      <c r="A9" s="10" t="s">
        <v>26</v>
      </c>
      <c r="B9" s="10"/>
      <c r="C9" s="10"/>
      <c r="D9" s="10"/>
      <c r="E9" s="10"/>
      <c r="F9" s="10"/>
      <c r="G9" s="10"/>
      <c r="H9" s="10"/>
    </row>
    <row r="10" spans="1:25" ht="20.25" customHeight="1" x14ac:dyDescent="0.3">
      <c r="A10" s="11" t="s">
        <v>18</v>
      </c>
      <c r="B10" s="11"/>
      <c r="C10" s="11"/>
      <c r="D10" s="11"/>
      <c r="E10" s="11"/>
      <c r="F10" s="11"/>
      <c r="G10" s="11"/>
      <c r="H10" s="11"/>
    </row>
    <row r="11" spans="1:25" x14ac:dyDescent="0.25">
      <c r="H11" s="3" t="s">
        <v>20</v>
      </c>
    </row>
    <row r="12" spans="1:25" ht="36.75" customHeight="1" x14ac:dyDescent="0.25">
      <c r="A12" s="13" t="s">
        <v>11</v>
      </c>
      <c r="B12" s="12" t="s">
        <v>10</v>
      </c>
      <c r="C12" s="15" t="s">
        <v>12</v>
      </c>
      <c r="D12" s="16"/>
      <c r="E12" s="16"/>
      <c r="F12" s="17"/>
      <c r="G12" s="17"/>
      <c r="H12" s="18"/>
      <c r="I12" s="15" t="s">
        <v>13</v>
      </c>
      <c r="J12" s="16"/>
      <c r="K12" s="16"/>
      <c r="L12" s="17"/>
      <c r="M12" s="17"/>
      <c r="N12" s="17"/>
      <c r="O12" s="18"/>
      <c r="P12" s="15" t="s">
        <v>14</v>
      </c>
      <c r="Q12" s="16"/>
      <c r="R12" s="16"/>
      <c r="S12" s="19"/>
      <c r="T12" s="15" t="s">
        <v>22</v>
      </c>
      <c r="U12" s="16"/>
      <c r="V12" s="16"/>
      <c r="W12" s="16"/>
      <c r="X12" s="16"/>
      <c r="Y12" s="18"/>
    </row>
    <row r="13" spans="1:25" s="5" customFormat="1" ht="87.75" customHeight="1" x14ac:dyDescent="0.2">
      <c r="A13" s="13"/>
      <c r="B13" s="12"/>
      <c r="C13" s="14" t="s">
        <v>8</v>
      </c>
      <c r="D13" s="14" t="s">
        <v>7</v>
      </c>
      <c r="E13" s="14" t="s">
        <v>24</v>
      </c>
      <c r="F13" s="14" t="s">
        <v>9</v>
      </c>
      <c r="G13" s="14" t="s">
        <v>15</v>
      </c>
      <c r="H13" s="14" t="s">
        <v>17</v>
      </c>
      <c r="I13" s="14" t="s">
        <v>8</v>
      </c>
      <c r="J13" s="14" t="s">
        <v>7</v>
      </c>
      <c r="K13" s="14" t="s">
        <v>24</v>
      </c>
      <c r="L13" s="14" t="s">
        <v>9</v>
      </c>
      <c r="M13" s="14" t="s">
        <v>15</v>
      </c>
      <c r="N13" s="14" t="s">
        <v>16</v>
      </c>
      <c r="O13" s="14" t="s">
        <v>17</v>
      </c>
      <c r="P13" s="14" t="s">
        <v>8</v>
      </c>
      <c r="Q13" s="14" t="s">
        <v>7</v>
      </c>
      <c r="R13" s="14" t="s">
        <v>32</v>
      </c>
      <c r="S13" s="6" t="s">
        <v>33</v>
      </c>
      <c r="T13" s="14" t="s">
        <v>8</v>
      </c>
      <c r="U13" s="14" t="s">
        <v>7</v>
      </c>
      <c r="V13" s="14" t="s">
        <v>28</v>
      </c>
      <c r="W13" s="14" t="s">
        <v>34</v>
      </c>
      <c r="X13" s="14" t="s">
        <v>32</v>
      </c>
      <c r="Y13" s="6" t="s">
        <v>33</v>
      </c>
    </row>
    <row r="14" spans="1:25" ht="47.25" x14ac:dyDescent="0.25">
      <c r="A14" s="2" t="s">
        <v>29</v>
      </c>
      <c r="B14" s="8">
        <f>SUM(C14:Y14)</f>
        <v>23904.280000000002</v>
      </c>
      <c r="C14" s="7"/>
      <c r="D14" s="7"/>
      <c r="E14" s="7"/>
      <c r="F14" s="7"/>
      <c r="G14" s="7"/>
      <c r="H14" s="7"/>
      <c r="I14" s="7">
        <f>17710.5+1311.8+1027.5-371.2+47.4</f>
        <v>19726</v>
      </c>
      <c r="J14" s="7">
        <v>758.2</v>
      </c>
      <c r="K14" s="7">
        <v>1224.5</v>
      </c>
      <c r="L14" s="7">
        <f>30+1247.5</f>
        <v>1277.5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>
        <v>918.08</v>
      </c>
    </row>
    <row r="15" spans="1:25" ht="47.25" x14ac:dyDescent="0.25">
      <c r="A15" s="2" t="s">
        <v>21</v>
      </c>
      <c r="B15" s="8">
        <f t="shared" ref="B15:B23" si="0">SUM(C15:Y15)</f>
        <v>9408</v>
      </c>
      <c r="C15" s="7"/>
      <c r="D15" s="7"/>
      <c r="E15" s="7"/>
      <c r="F15" s="7"/>
      <c r="G15" s="7"/>
      <c r="H15" s="7"/>
      <c r="I15" s="7">
        <f>7635+420.6+25.3</f>
        <v>8080.9000000000005</v>
      </c>
      <c r="J15" s="7">
        <v>454.2</v>
      </c>
      <c r="K15" s="7">
        <v>446.2</v>
      </c>
      <c r="L15" s="7">
        <v>0</v>
      </c>
      <c r="M15" s="7"/>
      <c r="N15" s="7"/>
      <c r="O15" s="7"/>
      <c r="P15" s="7">
        <v>52.4</v>
      </c>
      <c r="Q15" s="7"/>
      <c r="R15" s="7"/>
      <c r="S15" s="7"/>
      <c r="T15" s="7"/>
      <c r="U15" s="7"/>
      <c r="V15" s="7"/>
      <c r="W15" s="7"/>
      <c r="X15" s="7"/>
      <c r="Y15" s="7">
        <v>374.3</v>
      </c>
    </row>
    <row r="16" spans="1:25" ht="31.5" x14ac:dyDescent="0.25">
      <c r="A16" s="2" t="s">
        <v>30</v>
      </c>
      <c r="B16" s="8">
        <f t="shared" si="0"/>
        <v>10305.469999999998</v>
      </c>
      <c r="C16" s="7">
        <f>8506.8+466.9+28.4</f>
        <v>9002.0999999999985</v>
      </c>
      <c r="D16" s="7">
        <v>345.4</v>
      </c>
      <c r="E16" s="7">
        <v>541.29999999999995</v>
      </c>
      <c r="F16" s="7">
        <v>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>
        <v>416.67</v>
      </c>
      <c r="T16" s="7"/>
      <c r="U16" s="7"/>
      <c r="V16" s="7"/>
      <c r="W16" s="7"/>
      <c r="X16" s="7"/>
      <c r="Y16" s="7"/>
    </row>
    <row r="17" spans="1:25" ht="31.5" x14ac:dyDescent="0.25">
      <c r="A17" s="2" t="s">
        <v>2</v>
      </c>
      <c r="B17" s="8">
        <f t="shared" si="0"/>
        <v>3501.8800000000006</v>
      </c>
      <c r="C17" s="7">
        <f>2792.3+141.6+12.4</f>
        <v>2946.3</v>
      </c>
      <c r="D17" s="7">
        <v>152</v>
      </c>
      <c r="E17" s="7">
        <v>137.80000000000001</v>
      </c>
      <c r="F17" s="7">
        <f>52+32</f>
        <v>84</v>
      </c>
      <c r="G17" s="7"/>
      <c r="H17" s="7"/>
      <c r="I17" s="7"/>
      <c r="J17" s="7"/>
      <c r="K17" s="7"/>
      <c r="L17" s="7"/>
      <c r="M17" s="7"/>
      <c r="N17" s="7"/>
      <c r="O17" s="7"/>
      <c r="P17" s="7">
        <v>52.3</v>
      </c>
      <c r="Q17" s="7"/>
      <c r="R17" s="7"/>
      <c r="S17" s="7">
        <v>129.47999999999999</v>
      </c>
      <c r="T17" s="7"/>
      <c r="U17" s="7"/>
      <c r="V17" s="7"/>
      <c r="W17" s="7"/>
      <c r="X17" s="7"/>
      <c r="Y17" s="7"/>
    </row>
    <row r="18" spans="1:25" ht="47.25" x14ac:dyDescent="0.25">
      <c r="A18" s="2" t="s">
        <v>31</v>
      </c>
      <c r="B18" s="8">
        <f t="shared" si="0"/>
        <v>38281.680000000015</v>
      </c>
      <c r="C18" s="7"/>
      <c r="D18" s="7"/>
      <c r="E18" s="7"/>
      <c r="F18" s="7"/>
      <c r="G18" s="7"/>
      <c r="H18" s="7"/>
      <c r="I18" s="7">
        <f>2257.9+29+72</f>
        <v>2358.9</v>
      </c>
      <c r="J18" s="7">
        <v>1430.8</v>
      </c>
      <c r="K18" s="7">
        <v>411.9</v>
      </c>
      <c r="L18" s="7"/>
      <c r="M18" s="7">
        <f>489.8+417.8</f>
        <v>907.6</v>
      </c>
      <c r="N18" s="7">
        <v>331.6</v>
      </c>
      <c r="O18" s="7">
        <f>1105.9-268</f>
        <v>837.90000000000009</v>
      </c>
      <c r="P18" s="7"/>
      <c r="Q18" s="7"/>
      <c r="R18" s="7"/>
      <c r="S18" s="7"/>
      <c r="T18" s="7">
        <f>27506.4+2140</f>
        <v>29646.400000000001</v>
      </c>
      <c r="U18" s="7"/>
      <c r="V18" s="7">
        <v>197.8</v>
      </c>
      <c r="W18" s="7">
        <v>1625.8</v>
      </c>
      <c r="X18" s="7">
        <v>532.98</v>
      </c>
      <c r="Y18" s="7"/>
    </row>
    <row r="19" spans="1:25" ht="45.75" customHeight="1" x14ac:dyDescent="0.25">
      <c r="A19" s="2" t="s">
        <v>3</v>
      </c>
      <c r="B19" s="8">
        <f t="shared" si="0"/>
        <v>16107.340000000002</v>
      </c>
      <c r="C19" s="7"/>
      <c r="D19" s="7"/>
      <c r="E19" s="7"/>
      <c r="F19" s="7"/>
      <c r="G19" s="7"/>
      <c r="H19" s="7"/>
      <c r="I19" s="7">
        <f>1424.2+43.7</f>
        <v>1467.9</v>
      </c>
      <c r="J19" s="7">
        <v>942.2</v>
      </c>
      <c r="K19" s="7">
        <v>265.39999999999998</v>
      </c>
      <c r="L19" s="7"/>
      <c r="M19" s="7"/>
      <c r="N19" s="7"/>
      <c r="O19" s="7">
        <f>464.1-111.7</f>
        <v>352.40000000000003</v>
      </c>
      <c r="P19" s="7"/>
      <c r="Q19" s="7"/>
      <c r="R19" s="7"/>
      <c r="S19" s="7"/>
      <c r="T19" s="7">
        <v>12360</v>
      </c>
      <c r="U19" s="7"/>
      <c r="V19" s="7">
        <v>25.2</v>
      </c>
      <c r="W19" s="7">
        <v>476.4</v>
      </c>
      <c r="X19" s="7">
        <v>217.84</v>
      </c>
      <c r="Y19" s="7"/>
    </row>
    <row r="20" spans="1:25" ht="51" customHeight="1" x14ac:dyDescent="0.25">
      <c r="A20" s="2" t="s">
        <v>25</v>
      </c>
      <c r="B20" s="8">
        <f t="shared" si="0"/>
        <v>6907.45</v>
      </c>
      <c r="C20" s="7">
        <f>855.2+16.3+16.3</f>
        <v>887.8</v>
      </c>
      <c r="D20" s="7">
        <v>264.10000000000002</v>
      </c>
      <c r="E20" s="7">
        <v>143.97</v>
      </c>
      <c r="F20" s="7">
        <f>152+100</f>
        <v>252</v>
      </c>
      <c r="G20" s="7">
        <v>532.79999999999995</v>
      </c>
      <c r="H20" s="7">
        <f>198.9-48.5</f>
        <v>150.4</v>
      </c>
      <c r="I20" s="7"/>
      <c r="J20" s="7"/>
      <c r="K20" s="7"/>
      <c r="L20" s="7"/>
      <c r="M20" s="7"/>
      <c r="N20" s="7"/>
      <c r="O20" s="7"/>
      <c r="P20" s="7">
        <v>4560</v>
      </c>
      <c r="Q20" s="7"/>
      <c r="R20" s="7">
        <v>116.38</v>
      </c>
      <c r="S20" s="7"/>
      <c r="T20" s="7"/>
      <c r="U20" s="7"/>
      <c r="V20" s="7"/>
      <c r="W20" s="7"/>
      <c r="X20" s="7"/>
      <c r="Y20" s="7"/>
    </row>
    <row r="21" spans="1:25" ht="63" x14ac:dyDescent="0.25">
      <c r="A21" s="2" t="s">
        <v>4</v>
      </c>
      <c r="B21" s="8">
        <f t="shared" si="0"/>
        <v>12317.000000000002</v>
      </c>
      <c r="C21" s="7">
        <f>10963.9+648.1+8.7</f>
        <v>11620.7</v>
      </c>
      <c r="D21" s="7">
        <v>178.2</v>
      </c>
      <c r="E21" s="7">
        <v>518.1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47.25" x14ac:dyDescent="0.25">
      <c r="A22" s="2" t="s">
        <v>5</v>
      </c>
      <c r="B22" s="8">
        <f t="shared" si="0"/>
        <v>5894.33</v>
      </c>
      <c r="C22" s="7">
        <f>4907.1+239.4+2.3</f>
        <v>5148.8</v>
      </c>
      <c r="D22" s="7">
        <v>130.6</v>
      </c>
      <c r="E22" s="7">
        <v>270.7</v>
      </c>
      <c r="F22" s="7">
        <v>130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>
        <v>214.23</v>
      </c>
      <c r="T22" s="7"/>
      <c r="U22" s="7"/>
      <c r="V22" s="7"/>
      <c r="W22" s="7"/>
      <c r="X22" s="7"/>
      <c r="Y22" s="7"/>
    </row>
    <row r="23" spans="1:25" ht="47.25" x14ac:dyDescent="0.25">
      <c r="A23" s="2" t="s">
        <v>6</v>
      </c>
      <c r="B23" s="8">
        <f t="shared" si="0"/>
        <v>7565.119999999999</v>
      </c>
      <c r="C23" s="7">
        <f>6104.4+336.4+2.3</f>
        <v>6443.0999999999995</v>
      </c>
      <c r="D23" s="7">
        <v>148.9</v>
      </c>
      <c r="E23" s="7">
        <v>388.7</v>
      </c>
      <c r="F23" s="7">
        <v>283.10000000000002</v>
      </c>
      <c r="G23" s="7"/>
      <c r="H23" s="7"/>
      <c r="I23" s="7"/>
      <c r="J23" s="7"/>
      <c r="K23" s="7"/>
      <c r="L23" s="7"/>
      <c r="M23" s="7"/>
      <c r="N23" s="7"/>
      <c r="O23" s="7">
        <v>301.32</v>
      </c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4" t="s">
        <v>23</v>
      </c>
      <c r="B24" s="8">
        <f>SUM(B14:B23)</f>
        <v>134192.55000000002</v>
      </c>
      <c r="C24" s="8">
        <f>SUM(C14:C23)</f>
        <v>36048.799999999996</v>
      </c>
      <c r="D24" s="8">
        <f t="shared" ref="D24:U24" si="1">SUM(D14:D23)</f>
        <v>1219.2</v>
      </c>
      <c r="E24" s="8"/>
      <c r="F24" s="8">
        <f t="shared" si="1"/>
        <v>749.1</v>
      </c>
      <c r="G24" s="8">
        <f t="shared" si="1"/>
        <v>532.79999999999995</v>
      </c>
      <c r="H24" s="8">
        <f t="shared" si="1"/>
        <v>150.4</v>
      </c>
      <c r="I24" s="8">
        <f t="shared" si="1"/>
        <v>31633.700000000004</v>
      </c>
      <c r="J24" s="8">
        <f t="shared" si="1"/>
        <v>3585.3999999999996</v>
      </c>
      <c r="K24" s="8"/>
      <c r="L24" s="8">
        <f t="shared" si="1"/>
        <v>1277.5</v>
      </c>
      <c r="M24" s="8">
        <f t="shared" si="1"/>
        <v>907.6</v>
      </c>
      <c r="N24" s="8">
        <f t="shared" si="1"/>
        <v>331.6</v>
      </c>
      <c r="O24" s="8">
        <f t="shared" si="1"/>
        <v>1491.6200000000001</v>
      </c>
      <c r="P24" s="8">
        <f t="shared" si="1"/>
        <v>4664.7</v>
      </c>
      <c r="Q24" s="8">
        <f t="shared" si="1"/>
        <v>0</v>
      </c>
      <c r="R24" s="8"/>
      <c r="S24" s="8"/>
      <c r="T24" s="8">
        <f t="shared" si="1"/>
        <v>42006.400000000001</v>
      </c>
      <c r="U24" s="8">
        <f t="shared" si="1"/>
        <v>0</v>
      </c>
      <c r="V24" s="8"/>
      <c r="W24" s="8"/>
      <c r="X24" s="8"/>
      <c r="Y24" s="7"/>
    </row>
  </sheetData>
  <mergeCells count="15">
    <mergeCell ref="T12:Y12"/>
    <mergeCell ref="A1:H1"/>
    <mergeCell ref="A2:H2"/>
    <mergeCell ref="A3:H3"/>
    <mergeCell ref="A4:H4"/>
    <mergeCell ref="I12:O12"/>
    <mergeCell ref="C12:H12"/>
    <mergeCell ref="A10:H10"/>
    <mergeCell ref="A6:H6"/>
    <mergeCell ref="A8:H8"/>
    <mergeCell ref="A9:H9"/>
    <mergeCell ref="A7:H7"/>
    <mergeCell ref="B12:B13"/>
    <mergeCell ref="A12:A13"/>
    <mergeCell ref="P12:S12"/>
  </mergeCells>
  <pageMargins left="0.70866141732283472" right="0.19685039370078741" top="0.31496062992125984" bottom="0.19685039370078741" header="0.31496062992125984" footer="0.19685039370078741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2012-03-06T11:40:39Z</dcterms:modified>
</cp:coreProperties>
</file>