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CA11908F-456B-4219-A27E-0E0773AEFE9D}" xr6:coauthVersionLast="47" xr6:coauthVersionMax="47" xr10:uidLastSave="{00000000-0000-0000-0000-000000000000}"/>
  <bookViews>
    <workbookView xWindow="1560" yWindow="795" windowWidth="16620" windowHeight="15405" tabRatio="228" xr2:uid="{00000000-000D-0000-FFFF-FFFF00000000}"/>
  </bookViews>
  <sheets>
    <sheet name="прил.12" sheetId="12" r:id="rId1"/>
  </sheets>
  <definedNames>
    <definedName name="_xlnm.Print_Titles" localSheetId="0">прил.12!$A:$A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9" i="12" l="1"/>
  <c r="C23" i="12"/>
  <c r="C38" i="12"/>
  <c r="C24" i="12" l="1"/>
  <c r="C21" i="12"/>
  <c r="C18" i="12"/>
  <c r="C17" i="12"/>
  <c r="C19" i="12"/>
  <c r="C20" i="12"/>
  <c r="C16" i="12"/>
  <c r="C15" i="12"/>
  <c r="C14" i="12"/>
  <c r="C13" i="12"/>
  <c r="C12" i="12"/>
  <c r="C10" i="12"/>
  <c r="C39" i="12" l="1"/>
  <c r="B39" i="12" s="1"/>
  <c r="C41" i="12"/>
  <c r="J16" i="12"/>
  <c r="J41" i="12" s="1"/>
  <c r="B40" i="12"/>
  <c r="B28" i="12" l="1"/>
  <c r="B29" i="12"/>
  <c r="B30" i="12"/>
  <c r="B31" i="12"/>
  <c r="B32" i="12"/>
  <c r="B33" i="12"/>
  <c r="B34" i="12"/>
  <c r="B35" i="12"/>
  <c r="B27" i="12"/>
  <c r="B26" i="12"/>
  <c r="H41" i="12"/>
  <c r="M41" i="12"/>
  <c r="G41" i="12"/>
  <c r="L41" i="12"/>
  <c r="B38" i="12"/>
  <c r="F41" i="12" l="1"/>
  <c r="B24" i="12"/>
  <c r="B23" i="12"/>
  <c r="B22" i="12"/>
  <c r="B21" i="12"/>
  <c r="B10" i="12"/>
  <c r="B17" i="12"/>
  <c r="K41" i="12"/>
  <c r="B16" i="12"/>
  <c r="R14" i="12"/>
  <c r="R13" i="12"/>
  <c r="R12" i="12"/>
  <c r="R11" i="12"/>
  <c r="R10" i="12"/>
  <c r="P15" i="12"/>
  <c r="P14" i="12"/>
  <c r="P13" i="12"/>
  <c r="P12" i="12"/>
  <c r="P11" i="12"/>
  <c r="P10" i="12"/>
  <c r="O16" i="12"/>
  <c r="O41" i="12" s="1"/>
  <c r="B19" i="12"/>
  <c r="B20" i="12"/>
  <c r="B12" i="12"/>
  <c r="N41" i="12"/>
  <c r="B11" i="12"/>
  <c r="I41" i="12" l="1"/>
  <c r="B18" i="12"/>
  <c r="E41" i="12"/>
  <c r="D41" i="12"/>
  <c r="B14" i="12"/>
  <c r="B15" i="12"/>
  <c r="B13" i="12"/>
  <c r="B41" i="12" l="1"/>
</calcChain>
</file>

<file path=xl/sharedStrings.xml><?xml version="1.0" encoding="utf-8"?>
<sst xmlns="http://schemas.openxmlformats.org/spreadsheetml/2006/main" count="53" uniqueCount="51">
  <si>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</si>
  <si>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</si>
  <si>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</si>
  <si>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</si>
  <si>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</si>
  <si>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</si>
  <si>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</si>
  <si>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</si>
  <si>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Муниципальное автономное дошкольное образовательное учреждение детский сад "Теремок"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</si>
  <si>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</si>
  <si>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</si>
  <si>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</si>
  <si>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</si>
  <si>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</si>
  <si>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</si>
  <si>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</si>
  <si>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</si>
  <si>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</si>
  <si>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N 1 "Березка"</t>
    </r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</si>
  <si>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"Одуванчик"</t>
    </r>
    <r>
      <rPr>
        <sz val="12"/>
        <color theme="1"/>
        <rFont val="Times New Roman"/>
        <family val="1"/>
        <charset val="204"/>
      </rPr>
      <t xml:space="preserve"> п. Приморье</t>
    </r>
  </si>
  <si>
    <r>
      <t xml:space="preserve">Муниципальное автономное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"Солнышко"</t>
    </r>
  </si>
  <si>
    <r>
      <t xml:space="preserve">Муниципальное автономное дошкольное образовательное учреждение Центр развития ребенка-детский сад </t>
    </r>
    <r>
      <rPr>
        <sz val="12"/>
        <color rgb="FF0070C0"/>
        <rFont val="Times New Roman"/>
        <family val="1"/>
        <charset val="204"/>
      </rPr>
      <t>N 20 "Родничок"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</si>
  <si>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п. Донское"</t>
    </r>
  </si>
  <si>
    <r>
      <t xml:space="preserve">Муниципальное общеобразовательное учреждение основная общеобразовательная </t>
    </r>
    <r>
      <rPr>
        <sz val="12"/>
        <color rgb="FF0070C0"/>
        <rFont val="Times New Roman"/>
        <family val="1"/>
        <charset val="204"/>
      </rPr>
      <t>школа п.Приморье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</si>
  <si>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N 1" г. Светлогорска</t>
    </r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</si>
  <si>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</si>
  <si>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</si>
  <si>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</si>
  <si>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</si>
  <si>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</si>
  <si>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</si>
  <si>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</si>
  <si>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</si>
  <si>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</si>
  <si>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по содержанию городских объектов зеленых насаждений, устройство клумб на территории Светлогорского городского округа</t>
  </si>
  <si>
    <t xml:space="preserve">     по выпиловки деревьев на территории Светлогорского городского округа</t>
  </si>
  <si>
    <t xml:space="preserve">      по содержанию ливнеприемников</t>
  </si>
  <si>
    <t xml:space="preserve">      по механизированной уборки улично дорожной сети</t>
  </si>
  <si>
    <t xml:space="preserve">      по санитарной (ручной) уборки улично дорожной сети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</si>
  <si>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</si>
  <si>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</si>
  <si>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</si>
  <si>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</si>
  <si>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</si>
  <si>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</si>
  <si>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Распределение субсидий муниципальным бюджетным, автономным учреждениям, включая субсидии на возмещение нормативных затрат на оказание ими в соответствии с муниципальным заданием муниципальных услуг на 2022 год</t>
  </si>
  <si>
    <t>МБУ "Отдел капитального строительства Светлогорского городского округа"</t>
  </si>
  <si>
    <t>МБУ "КЦСОН"</t>
  </si>
  <si>
    <t>(в редакции решений от 20.12.2021 № 97, от 31.01.2022 № 03, 04.07.2022 № 39)</t>
  </si>
  <si>
    <t>от "  " октября 2022 года №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</si>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</sst>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4" fontId="1" fillId="0" borderId="0" xfId="0" applyNumberFormat="1" applyFont="1"/>
    <xf numFmtId="4" fontId="2" fillId="0" borderId="1" xfId="0" applyNumberFormat="1" applyFont="1" applyBorder="1"/>
    <xf numFmtId="4" fontId="6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4" fontId="7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0" xfId="0" applyNumberFormat="1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0" fontId="0" fillId="0" borderId="0" xfId="0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1"/>
  <sheetViews>
    <sheetView showGridLines="0" tabSelected="1" zoomScale="70" zoomScaleNormal="70" workbookViewId="0">
      <pane xSplit="1" ySplit="9" topLeftCell="B31" activePane="bottomRight" state="frozen"/>
      <selection pane="topRight" activeCell="B1" sqref="B1"/>
      <selection pane="bottomLeft" activeCell="A7" sqref="A7"/>
      <selection pane="bottomRight" activeCell="A2" sqref="A2:M2"/>
    </sheetView>
  </sheetViews>
  <sheetFormatPr defaultRowHeight="15.75" x14ac:dyDescent="0.25"/>
  <cols>
    <col min="1" max="1" width="54.42578125" style="1" customWidth="1"/>
    <col min="2" max="2" width="22.7109375" style="7" customWidth="1"/>
    <col min="3" max="3" width="31.42578125" style="16" customWidth="1"/>
    <col min="4" max="4" width="17.7109375" style="7" hidden="1" customWidth="1"/>
    <col min="5" max="5" width="12.28515625" style="7" hidden="1" customWidth="1"/>
    <col min="6" max="6" width="13.7109375" style="7" hidden="1" customWidth="1"/>
    <col min="7" max="7" width="15.28515625" style="7" hidden="1" customWidth="1"/>
    <col min="8" max="8" width="28.7109375" style="7" hidden="1" customWidth="1"/>
    <col min="9" max="9" width="32.28515625" style="7" hidden="1" customWidth="1"/>
    <col min="10" max="10" width="37.5703125" style="16" customWidth="1"/>
    <col min="11" max="11" width="33.140625" style="7" hidden="1" customWidth="1"/>
    <col min="12" max="12" width="36" style="7" hidden="1" customWidth="1"/>
    <col min="13" max="13" width="34.85546875" style="7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28" t="s">
        <v>50</v>
      </c>
      <c r="B1" s="28"/>
      <c r="C1" s="28"/>
      <c r="D1" s="28"/>
      <c r="E1" s="28"/>
      <c r="F1" s="28"/>
      <c r="G1" s="28"/>
      <c r="H1" s="28"/>
      <c r="I1" s="28"/>
      <c r="J1" s="29"/>
      <c r="K1" s="29"/>
      <c r="L1" s="29"/>
      <c r="M1" s="29"/>
    </row>
    <row r="2" spans="1:18" x14ac:dyDescent="0.25">
      <c r="A2" s="28" t="s">
        <v>16</v>
      </c>
      <c r="B2" s="28"/>
      <c r="C2" s="28"/>
      <c r="D2" s="28"/>
      <c r="E2" s="28"/>
      <c r="F2" s="28"/>
      <c r="G2" s="28"/>
      <c r="H2" s="28"/>
      <c r="I2" s="28"/>
      <c r="J2" s="29"/>
      <c r="K2" s="29"/>
      <c r="L2" s="29"/>
      <c r="M2" s="29"/>
    </row>
    <row r="3" spans="1:18" x14ac:dyDescent="0.25">
      <c r="A3" s="28" t="s">
        <v>17</v>
      </c>
      <c r="B3" s="28"/>
      <c r="C3" s="28"/>
      <c r="D3" s="28"/>
      <c r="E3" s="28"/>
      <c r="F3" s="28"/>
      <c r="G3" s="28"/>
      <c r="H3" s="28"/>
      <c r="I3" s="28"/>
      <c r="J3" s="29"/>
      <c r="K3" s="29"/>
      <c r="L3" s="29"/>
      <c r="M3" s="29"/>
    </row>
    <row r="4" spans="1:18" x14ac:dyDescent="0.25">
      <c r="A4" s="28" t="s">
        <v>49</v>
      </c>
      <c r="B4" s="28"/>
      <c r="C4" s="28"/>
      <c r="D4" s="28"/>
      <c r="E4" s="28"/>
      <c r="F4" s="28"/>
      <c r="G4" s="28"/>
      <c r="H4" s="28"/>
      <c r="I4" s="28"/>
      <c r="J4" s="29"/>
      <c r="K4" s="29"/>
      <c r="L4" s="29"/>
      <c r="M4" s="29"/>
    </row>
    <row r="5" spans="1:18" ht="86.25" customHeight="1" x14ac:dyDescent="0.25">
      <c r="A5" s="32" t="s">
        <v>45</v>
      </c>
      <c r="B5" s="32"/>
      <c r="C5" s="32"/>
      <c r="D5" s="32"/>
      <c r="E5" s="32"/>
      <c r="F5" s="32"/>
      <c r="G5" s="32"/>
      <c r="H5" s="32"/>
      <c r="I5" s="32"/>
      <c r="J5" s="32"/>
      <c r="K5" s="21"/>
      <c r="L5" s="21"/>
      <c r="M5" s="21"/>
    </row>
    <row r="6" spans="1:18" ht="22.5" customHeight="1" x14ac:dyDescent="0.25">
      <c r="A6" s="33" t="s">
        <v>48</v>
      </c>
      <c r="B6" s="34"/>
      <c r="C6" s="34"/>
      <c r="D6" s="34"/>
      <c r="E6" s="34"/>
      <c r="F6" s="34"/>
      <c r="G6" s="34"/>
      <c r="H6" s="34"/>
      <c r="I6" s="34"/>
      <c r="J6" s="34"/>
      <c r="K6" s="21"/>
      <c r="L6" s="21"/>
      <c r="M6" s="21"/>
    </row>
    <row r="7" spans="1:18" ht="40.5" customHeight="1" x14ac:dyDescent="0.25">
      <c r="I7" s="30" t="s">
        <v>7</v>
      </c>
      <c r="J7" s="31"/>
      <c r="K7" s="31"/>
      <c r="L7" s="31"/>
      <c r="M7" s="31"/>
    </row>
    <row r="8" spans="1:18" ht="94.5" customHeight="1" x14ac:dyDescent="0.25">
      <c r="A8" s="27" t="s">
        <v>5</v>
      </c>
      <c r="B8" s="26" t="s">
        <v>4</v>
      </c>
      <c r="C8" s="22" t="s">
        <v>26</v>
      </c>
      <c r="D8" s="23"/>
      <c r="E8" s="24"/>
      <c r="F8" s="24"/>
      <c r="G8" s="24"/>
      <c r="H8" s="24"/>
      <c r="I8" s="25"/>
      <c r="J8" s="22" t="s">
        <v>27</v>
      </c>
      <c r="K8" s="23"/>
      <c r="L8" s="23"/>
      <c r="M8" s="23"/>
      <c r="N8" s="4"/>
    </row>
    <row r="9" spans="1:18" ht="45.75" customHeight="1" x14ac:dyDescent="0.25">
      <c r="A9" s="27"/>
      <c r="B9" s="26"/>
      <c r="C9" s="17" t="s">
        <v>2</v>
      </c>
      <c r="D9" s="13" t="s">
        <v>1</v>
      </c>
      <c r="E9" s="13" t="s">
        <v>3</v>
      </c>
      <c r="F9" s="13" t="s">
        <v>6</v>
      </c>
      <c r="G9" s="13" t="s">
        <v>31</v>
      </c>
      <c r="H9" s="13" t="s">
        <v>30</v>
      </c>
      <c r="I9" s="13" t="s">
        <v>29</v>
      </c>
      <c r="J9" s="19" t="s">
        <v>2</v>
      </c>
      <c r="K9" s="14" t="s">
        <v>33</v>
      </c>
      <c r="L9" s="14" t="s">
        <v>32</v>
      </c>
      <c r="M9" s="14" t="s">
        <v>28</v>
      </c>
      <c r="N9" s="4" t="s">
        <v>1</v>
      </c>
    </row>
    <row r="10" spans="1:18" ht="47.25" x14ac:dyDescent="0.25">
      <c r="A10" s="5" t="s">
        <v>21</v>
      </c>
      <c r="B10" s="8">
        <f t="shared" ref="B10:B24" si="0">SUM(C10:N10)</f>
        <v>38238.130000000005</v>
      </c>
      <c r="C10" s="9">
        <f>13599.69+117.66+125.97</f>
        <v>13843.32</v>
      </c>
      <c r="D10" s="9"/>
      <c r="E10" s="9"/>
      <c r="F10" s="9"/>
      <c r="G10" s="9"/>
      <c r="H10" s="9"/>
      <c r="I10" s="9"/>
      <c r="J10" s="9">
        <v>24394.81</v>
      </c>
      <c r="K10" s="9"/>
      <c r="L10" s="9"/>
      <c r="M10" s="9"/>
      <c r="N10" s="3"/>
      <c r="O10" s="1">
        <v>12780.2</v>
      </c>
      <c r="P10" s="10" t="e">
        <f>#REF!-O10</f>
        <v>#REF!</v>
      </c>
      <c r="Q10" s="1">
        <v>14075.2</v>
      </c>
      <c r="R10" s="7" t="e">
        <f>#REF!-Q10</f>
        <v>#REF!</v>
      </c>
    </row>
    <row r="11" spans="1:18" ht="31.5" x14ac:dyDescent="0.25">
      <c r="A11" s="5" t="s">
        <v>8</v>
      </c>
      <c r="B11" s="8">
        <f t="shared" si="0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3"/>
      <c r="O11" s="1">
        <v>4700</v>
      </c>
      <c r="P11" s="10" t="e">
        <f>#REF!-O11</f>
        <v>#REF!</v>
      </c>
      <c r="Q11" s="1">
        <v>6517.5</v>
      </c>
      <c r="R11" s="7" t="e">
        <f>#REF!-Q11</f>
        <v>#REF!</v>
      </c>
    </row>
    <row r="12" spans="1:18" ht="47.25" x14ac:dyDescent="0.25">
      <c r="A12" s="5" t="s">
        <v>20</v>
      </c>
      <c r="B12" s="8">
        <f t="shared" si="0"/>
        <v>24878.47</v>
      </c>
      <c r="C12" s="9">
        <f>7525.96+85.18+58.85</f>
        <v>7669.9900000000007</v>
      </c>
      <c r="D12" s="9"/>
      <c r="E12" s="9"/>
      <c r="F12" s="9"/>
      <c r="G12" s="9"/>
      <c r="H12" s="9"/>
      <c r="I12" s="9"/>
      <c r="J12" s="9">
        <v>17208.48</v>
      </c>
      <c r="K12" s="9"/>
      <c r="L12" s="9"/>
      <c r="M12" s="9"/>
      <c r="N12" s="3"/>
      <c r="O12" s="1">
        <v>4780</v>
      </c>
      <c r="P12" s="10" t="e">
        <f>#REF!-O12</f>
        <v>#REF!</v>
      </c>
      <c r="Q12" s="1">
        <v>7902.1</v>
      </c>
      <c r="R12" s="7" t="e">
        <f>#REF!-Q12</f>
        <v>#REF!</v>
      </c>
    </row>
    <row r="13" spans="1:18" ht="31.5" x14ac:dyDescent="0.25">
      <c r="A13" s="5" t="s">
        <v>18</v>
      </c>
      <c r="B13" s="8">
        <f t="shared" si="0"/>
        <v>27820.629999999997</v>
      </c>
      <c r="C13" s="9">
        <f>8755.79+76.17</f>
        <v>8831.9600000000009</v>
      </c>
      <c r="D13" s="9"/>
      <c r="E13" s="9"/>
      <c r="F13" s="9"/>
      <c r="G13" s="9"/>
      <c r="H13" s="9"/>
      <c r="I13" s="9"/>
      <c r="J13" s="9">
        <v>18988.669999999998</v>
      </c>
      <c r="K13" s="9"/>
      <c r="L13" s="9"/>
      <c r="M13" s="9"/>
      <c r="N13" s="3"/>
      <c r="O13" s="1">
        <v>3200</v>
      </c>
      <c r="P13" s="10" t="e">
        <f>#REF!-O13</f>
        <v>#REF!</v>
      </c>
      <c r="Q13" s="1">
        <v>4461.3</v>
      </c>
      <c r="R13" s="7" t="e">
        <f>#REF!-Q13</f>
        <v>#REF!</v>
      </c>
    </row>
    <row r="14" spans="1:18" ht="31.5" x14ac:dyDescent="0.25">
      <c r="A14" s="5" t="s">
        <v>19</v>
      </c>
      <c r="B14" s="8">
        <f t="shared" si="0"/>
        <v>6212.4500000000007</v>
      </c>
      <c r="C14" s="9">
        <f>2148.69+14.32</f>
        <v>2163.0100000000002</v>
      </c>
      <c r="D14" s="9"/>
      <c r="E14" s="9"/>
      <c r="F14" s="9"/>
      <c r="G14" s="9"/>
      <c r="H14" s="9"/>
      <c r="I14" s="9"/>
      <c r="J14" s="9">
        <v>4049.44</v>
      </c>
      <c r="K14" s="9"/>
      <c r="L14" s="9"/>
      <c r="M14" s="9"/>
      <c r="N14" s="3"/>
      <c r="O14" s="1">
        <v>1566</v>
      </c>
      <c r="P14" s="10">
        <f>J14-O14</f>
        <v>2483.44</v>
      </c>
      <c r="Q14" s="1">
        <v>2804.2</v>
      </c>
      <c r="R14" s="7">
        <f>C14-Q14</f>
        <v>-641.1899999999996</v>
      </c>
    </row>
    <row r="15" spans="1:18" ht="47.25" x14ac:dyDescent="0.25">
      <c r="A15" s="5" t="s">
        <v>24</v>
      </c>
      <c r="B15" s="8">
        <f t="shared" si="0"/>
        <v>68657.539999999994</v>
      </c>
      <c r="C15" s="9">
        <f>7735.38+30.09</f>
        <v>7765.47</v>
      </c>
      <c r="D15" s="9"/>
      <c r="E15" s="9"/>
      <c r="F15" s="9">
        <v>0</v>
      </c>
      <c r="G15" s="9">
        <v>0</v>
      </c>
      <c r="H15" s="9">
        <v>0</v>
      </c>
      <c r="I15" s="9">
        <v>0</v>
      </c>
      <c r="J15" s="9">
        <v>60892.07</v>
      </c>
      <c r="K15" s="9">
        <v>0</v>
      </c>
      <c r="L15" s="9">
        <v>0</v>
      </c>
      <c r="M15" s="9">
        <v>0</v>
      </c>
      <c r="N15" s="3"/>
      <c r="O15" s="1">
        <v>39195.699999999997</v>
      </c>
      <c r="P15" s="10" t="e">
        <f>#REF!-O15</f>
        <v>#REF!</v>
      </c>
      <c r="Q15" s="1">
        <v>4806.3</v>
      </c>
    </row>
    <row r="16" spans="1:18" ht="46.5" customHeight="1" x14ac:dyDescent="0.25">
      <c r="A16" s="5" t="s">
        <v>22</v>
      </c>
      <c r="B16" s="8">
        <f t="shared" si="0"/>
        <v>26431.129999999997</v>
      </c>
      <c r="C16" s="9">
        <f>6294.66+51.49</f>
        <v>6346.15</v>
      </c>
      <c r="D16" s="9"/>
      <c r="E16" s="9"/>
      <c r="F16" s="9">
        <v>0</v>
      </c>
      <c r="G16" s="9">
        <v>0</v>
      </c>
      <c r="H16" s="9">
        <v>0</v>
      </c>
      <c r="I16" s="9">
        <v>0</v>
      </c>
      <c r="J16" s="9">
        <f>566.96+19518.02</f>
        <v>20084.98</v>
      </c>
      <c r="K16" s="9">
        <v>0</v>
      </c>
      <c r="L16" s="9">
        <v>0</v>
      </c>
      <c r="M16" s="9">
        <v>0</v>
      </c>
      <c r="N16" s="3"/>
      <c r="O16" s="1">
        <f>12587+450</f>
        <v>13037</v>
      </c>
      <c r="P16" s="11"/>
      <c r="Q16" s="1">
        <v>4690.5</v>
      </c>
    </row>
    <row r="17" spans="1:17" ht="46.5" customHeight="1" x14ac:dyDescent="0.25">
      <c r="A17" s="5" t="s">
        <v>23</v>
      </c>
      <c r="B17" s="8">
        <f t="shared" si="0"/>
        <v>12946.310000000001</v>
      </c>
      <c r="C17" s="9">
        <f>3555.74+8.91+22.04+10</f>
        <v>3596.6899999999996</v>
      </c>
      <c r="D17" s="9"/>
      <c r="E17" s="9"/>
      <c r="F17" s="9">
        <v>0</v>
      </c>
      <c r="G17" s="9">
        <v>0</v>
      </c>
      <c r="H17" s="9">
        <v>0</v>
      </c>
      <c r="I17" s="9">
        <v>0</v>
      </c>
      <c r="J17" s="9">
        <v>9349.6200000000008</v>
      </c>
      <c r="K17" s="9">
        <v>0</v>
      </c>
      <c r="L17" s="9">
        <v>0</v>
      </c>
      <c r="M17" s="9">
        <v>0</v>
      </c>
      <c r="N17" s="3"/>
      <c r="O17" s="1">
        <v>5690</v>
      </c>
      <c r="Q17" s="1">
        <v>2802</v>
      </c>
    </row>
    <row r="18" spans="1:17" ht="63" x14ac:dyDescent="0.25">
      <c r="A18" s="5" t="s">
        <v>0</v>
      </c>
      <c r="B18" s="8">
        <f t="shared" si="0"/>
        <v>24945.799999999996</v>
      </c>
      <c r="C18" s="9">
        <f>24575.6+35.69+334.51</f>
        <v>24945.799999999996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3"/>
    </row>
    <row r="19" spans="1:17" ht="47.25" x14ac:dyDescent="0.25">
      <c r="A19" s="5" t="s">
        <v>14</v>
      </c>
      <c r="B19" s="8">
        <f t="shared" si="0"/>
        <v>10469.42</v>
      </c>
      <c r="C19" s="9">
        <f>10101.11+18.47+32.24+317.6</f>
        <v>10469.42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3"/>
    </row>
    <row r="20" spans="1:17" ht="31.5" x14ac:dyDescent="0.25">
      <c r="A20" s="5" t="s">
        <v>10</v>
      </c>
      <c r="B20" s="8">
        <f t="shared" si="0"/>
        <v>10076.049999999999</v>
      </c>
      <c r="C20" s="9">
        <f>10026.39+15.26+34.4</f>
        <v>10076.049999999999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3"/>
    </row>
    <row r="21" spans="1:17" ht="47.25" x14ac:dyDescent="0.25">
      <c r="A21" s="5" t="s">
        <v>11</v>
      </c>
      <c r="B21" s="8">
        <f t="shared" si="0"/>
        <v>6161.88</v>
      </c>
      <c r="C21" s="9">
        <f>6094.5+67.38</f>
        <v>6161.88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3"/>
    </row>
    <row r="22" spans="1:17" ht="31.5" x14ac:dyDescent="0.25">
      <c r="A22" s="5" t="s">
        <v>12</v>
      </c>
      <c r="B22" s="8">
        <f t="shared" si="0"/>
        <v>3022.8</v>
      </c>
      <c r="C22" s="9">
        <v>3022.8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3"/>
    </row>
    <row r="23" spans="1:17" ht="47.25" x14ac:dyDescent="0.25">
      <c r="A23" s="5" t="s">
        <v>13</v>
      </c>
      <c r="B23" s="8">
        <f t="shared" si="0"/>
        <v>3877.08</v>
      </c>
      <c r="C23" s="9">
        <f>3658.48+170.15+48.45</f>
        <v>3877.08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3"/>
    </row>
    <row r="24" spans="1:17" ht="47.25" x14ac:dyDescent="0.25">
      <c r="A24" s="5" t="s">
        <v>15</v>
      </c>
      <c r="B24" s="8">
        <f t="shared" si="0"/>
        <v>7837.53</v>
      </c>
      <c r="C24" s="9">
        <f>7437.2+221.33+179</f>
        <v>7837.53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3"/>
    </row>
    <row r="25" spans="1:17" x14ac:dyDescent="0.25">
      <c r="A25" s="15" t="s">
        <v>44</v>
      </c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3"/>
    </row>
    <row r="26" spans="1:17" ht="47.25" x14ac:dyDescent="0.25">
      <c r="A26" s="15" t="s">
        <v>34</v>
      </c>
      <c r="B26" s="8">
        <f t="shared" ref="B26:B35" si="1">SUM(C26:N26)</f>
        <v>2939</v>
      </c>
      <c r="C26" s="9">
        <v>2939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3"/>
    </row>
    <row r="27" spans="1:17" ht="31.5" x14ac:dyDescent="0.25">
      <c r="A27" s="15" t="s">
        <v>35</v>
      </c>
      <c r="B27" s="8">
        <f t="shared" si="1"/>
        <v>1056.8</v>
      </c>
      <c r="C27" s="9">
        <v>1056.8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3"/>
    </row>
    <row r="28" spans="1:17" x14ac:dyDescent="0.25">
      <c r="A28" s="15" t="s">
        <v>36</v>
      </c>
      <c r="B28" s="8">
        <f t="shared" si="1"/>
        <v>1145</v>
      </c>
      <c r="C28" s="9">
        <v>1145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3"/>
    </row>
    <row r="29" spans="1:17" ht="31.5" x14ac:dyDescent="0.25">
      <c r="A29" s="15" t="s">
        <v>37</v>
      </c>
      <c r="B29" s="8">
        <f t="shared" si="1"/>
        <v>11772.33</v>
      </c>
      <c r="C29" s="9">
        <f>10422.4+1000+349.93</f>
        <v>11772.33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3"/>
    </row>
    <row r="30" spans="1:17" ht="31.5" x14ac:dyDescent="0.25">
      <c r="A30" s="15" t="s">
        <v>38</v>
      </c>
      <c r="B30" s="8">
        <f t="shared" si="1"/>
        <v>10454.1</v>
      </c>
      <c r="C30" s="9">
        <v>10454.1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</row>
    <row r="31" spans="1:17" x14ac:dyDescent="0.25">
      <c r="A31" s="15" t="s">
        <v>39</v>
      </c>
      <c r="B31" s="8">
        <f t="shared" si="1"/>
        <v>3504.7</v>
      </c>
      <c r="C31" s="9">
        <v>3504.7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3"/>
    </row>
    <row r="32" spans="1:17" x14ac:dyDescent="0.25">
      <c r="A32" s="15" t="s">
        <v>40</v>
      </c>
      <c r="B32" s="8">
        <f t="shared" si="1"/>
        <v>1595.7</v>
      </c>
      <c r="C32" s="9">
        <v>1595.7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3"/>
    </row>
    <row r="33" spans="1:15" x14ac:dyDescent="0.25">
      <c r="A33" s="15" t="s">
        <v>41</v>
      </c>
      <c r="B33" s="8">
        <f t="shared" si="1"/>
        <v>333.54</v>
      </c>
      <c r="C33" s="9">
        <v>333.54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3"/>
    </row>
    <row r="34" spans="1:15" x14ac:dyDescent="0.25">
      <c r="A34" s="15" t="s">
        <v>42</v>
      </c>
      <c r="B34" s="8">
        <f t="shared" si="1"/>
        <v>291.17</v>
      </c>
      <c r="C34" s="9">
        <v>291.17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3"/>
    </row>
    <row r="35" spans="1:15" x14ac:dyDescent="0.25">
      <c r="A35" s="15" t="s">
        <v>43</v>
      </c>
      <c r="B35" s="8">
        <f t="shared" si="1"/>
        <v>1191.0999999999999</v>
      </c>
      <c r="C35" s="9">
        <v>1191.0999999999999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3"/>
    </row>
    <row r="36" spans="1:15" hidden="1" x14ac:dyDescent="0.25">
      <c r="A36" s="15"/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3"/>
    </row>
    <row r="37" spans="1:15" hidden="1" x14ac:dyDescent="0.25">
      <c r="A37" s="15"/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3"/>
    </row>
    <row r="38" spans="1:15" x14ac:dyDescent="0.25">
      <c r="A38" s="15" t="s">
        <v>25</v>
      </c>
      <c r="B38" s="8">
        <f>SUM(C38:N38)</f>
        <v>1933.98</v>
      </c>
      <c r="C38" s="9">
        <f>700+1204.9+29.08</f>
        <v>1933.98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3"/>
    </row>
    <row r="39" spans="1:15" ht="31.5" x14ac:dyDescent="0.25">
      <c r="A39" s="15" t="s">
        <v>46</v>
      </c>
      <c r="B39" s="8">
        <f>SUM(C39:N39)</f>
        <v>12815.25</v>
      </c>
      <c r="C39" s="9">
        <f>7016.72+5943.63-145.1</f>
        <v>12815.25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3"/>
    </row>
    <row r="40" spans="1:15" x14ac:dyDescent="0.25">
      <c r="A40" s="15" t="s">
        <v>47</v>
      </c>
      <c r="B40" s="8">
        <f>SUM(C40:N40)</f>
        <v>4791.62</v>
      </c>
      <c r="C40" s="9"/>
      <c r="D40" s="9"/>
      <c r="E40" s="9"/>
      <c r="F40" s="9"/>
      <c r="G40" s="9"/>
      <c r="H40" s="9"/>
      <c r="I40" s="9"/>
      <c r="J40" s="9">
        <v>4791.62</v>
      </c>
      <c r="K40" s="9"/>
      <c r="L40" s="9"/>
      <c r="M40" s="9"/>
      <c r="N40" s="3"/>
    </row>
    <row r="41" spans="1:15" x14ac:dyDescent="0.25">
      <c r="A41" s="6" t="s">
        <v>9</v>
      </c>
      <c r="B41" s="8">
        <f>SUM(B10:B40)</f>
        <v>325399.50999999995</v>
      </c>
      <c r="C41" s="18">
        <f>SUM(C10:E40)</f>
        <v>165639.82000000009</v>
      </c>
      <c r="D41" s="8">
        <f t="shared" ref="D41:N41" si="2">SUM(D10:D20)</f>
        <v>0</v>
      </c>
      <c r="E41" s="8">
        <f t="shared" si="2"/>
        <v>0</v>
      </c>
      <c r="F41" s="12">
        <f>SUM(F10:F20)</f>
        <v>0</v>
      </c>
      <c r="G41" s="12">
        <f>SUM(G10:G20)</f>
        <v>0</v>
      </c>
      <c r="H41" s="12">
        <f>SUM(H10:H20)</f>
        <v>0</v>
      </c>
      <c r="I41" s="12">
        <f t="shared" si="2"/>
        <v>0</v>
      </c>
      <c r="J41" s="20">
        <f>SUM(J10:J40)</f>
        <v>159759.69</v>
      </c>
      <c r="K41" s="12">
        <f t="shared" si="2"/>
        <v>0</v>
      </c>
      <c r="L41" s="12">
        <f t="shared" si="2"/>
        <v>0</v>
      </c>
      <c r="M41" s="12">
        <f t="shared" si="2"/>
        <v>0</v>
      </c>
      <c r="N41" s="2">
        <f t="shared" si="2"/>
        <v>0</v>
      </c>
      <c r="O41" s="1">
        <f>SUM(O10:O20)</f>
        <v>84948.9</v>
      </c>
    </row>
  </sheetData>
  <mergeCells count="11">
    <mergeCell ref="C8:I8"/>
    <mergeCell ref="B8:B9"/>
    <mergeCell ref="A8:A9"/>
    <mergeCell ref="J8:M8"/>
    <mergeCell ref="A1:M1"/>
    <mergeCell ref="A2:M2"/>
    <mergeCell ref="A3:M3"/>
    <mergeCell ref="A4:M4"/>
    <mergeCell ref="I7:M7"/>
    <mergeCell ref="A5:J5"/>
    <mergeCell ref="A6:J6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2022-10-14T11:14:20Z</dcterms:modified>
</cp:coreProperties>
</file>