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0" yWindow="3090" windowWidth="15120" windowHeight="8010"/>
  </bookViews>
  <sheets>
    <sheet name="прил. 4" sheetId="1" r:id="rId1"/>
  </sheets>
  <definedNames>
    <definedName name="_xlnm.Print_Titles" localSheetId="0">'прил. 4'!$13:$13</definedName>
  </definedNames>
  <calcPr calcId="145621"/>
</workbook>
</file>

<file path=xl/calcChain.xml><?xml version="1.0" encoding="utf-8"?>
<calcChain xmlns="http://schemas.openxmlformats.org/spreadsheetml/2006/main">
  <c r="Q53" i="1" l="1"/>
  <c r="Q45" i="1"/>
  <c r="K63" i="1"/>
  <c r="K62" i="1"/>
  <c r="L63" i="1"/>
  <c r="L15" i="1"/>
  <c r="G44" i="1"/>
  <c r="G42" i="1"/>
  <c r="G43" i="1"/>
  <c r="F62" i="1" l="1"/>
  <c r="G64" i="1"/>
  <c r="G62" i="1"/>
  <c r="G61" i="1"/>
  <c r="G60" i="1"/>
  <c r="G59" i="1"/>
  <c r="G58" i="1"/>
  <c r="G57" i="1"/>
  <c r="G56" i="1"/>
  <c r="G55" i="1"/>
  <c r="G54" i="1"/>
  <c r="G51" i="1"/>
  <c r="G50" i="1"/>
  <c r="G48" i="1"/>
  <c r="G46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L62" i="1"/>
  <c r="L60" i="1"/>
  <c r="L49" i="1"/>
  <c r="L47" i="1" s="1"/>
  <c r="L46" i="1"/>
  <c r="L41" i="1"/>
  <c r="L40" i="1"/>
  <c r="L39" i="1"/>
  <c r="L33" i="1"/>
  <c r="L31" i="1"/>
  <c r="L29" i="1"/>
  <c r="L27" i="1"/>
  <c r="L23" i="1"/>
  <c r="L19" i="1"/>
  <c r="L18" i="1"/>
  <c r="L17" i="1"/>
  <c r="D52" i="1"/>
  <c r="G52" i="1" s="1"/>
  <c r="D49" i="1"/>
  <c r="G49" i="1" s="1"/>
  <c r="O65" i="1"/>
  <c r="Q62" i="1"/>
  <c r="Q60" i="1"/>
  <c r="Q49" i="1"/>
  <c r="Q48" i="1"/>
  <c r="Q46" i="1"/>
  <c r="Q40" i="1"/>
  <c r="Q27" i="1"/>
  <c r="Q26" i="1"/>
  <c r="Q20" i="1"/>
  <c r="Q18" i="1"/>
  <c r="Q15" i="1"/>
  <c r="I14" i="1"/>
  <c r="N47" i="1"/>
  <c r="N14" i="1"/>
  <c r="I47" i="1"/>
  <c r="C47" i="1"/>
  <c r="D65" i="1" l="1"/>
  <c r="L14" i="1"/>
  <c r="L65" i="1" s="1"/>
  <c r="Q47" i="1"/>
  <c r="Q14" i="1"/>
  <c r="G47" i="1"/>
  <c r="G14" i="1"/>
  <c r="C14" i="1"/>
  <c r="C65" i="1" s="1"/>
  <c r="N65" i="1"/>
  <c r="I65" i="1"/>
  <c r="Q65" i="1" l="1"/>
  <c r="G65" i="1"/>
</calcChain>
</file>

<file path=xl/sharedStrings.xml><?xml version="1.0" encoding="utf-8"?>
<sst xmlns="http://schemas.openxmlformats.org/spreadsheetml/2006/main" count="128" uniqueCount="120">
  <si>
    <t xml:space="preserve">к решению районного Совета </t>
  </si>
  <si>
    <t xml:space="preserve">депутатов Светлогорского района </t>
  </si>
  <si>
    <t>Рапределение межбюджетных трансфертов, предоставляемых из бюджетов поселений в бюджет муниципального образования «Светлогорский район» на осуществление  исполнения части полномочий поселений</t>
  </si>
  <si>
    <t>Наименование полномочий</t>
  </si>
  <si>
    <t>Субсидии из бюджетов поселений на исполнение отдельных полномочий</t>
  </si>
  <si>
    <t>Субсидии из бюджетов поселений на бюджетные инвестиции в рамках реализации целевых программ на условиях софинансирования</t>
  </si>
  <si>
    <t>Приложение № 15</t>
  </si>
  <si>
    <t>Обеспечение деятельности единой диспетчерской службы</t>
  </si>
  <si>
    <t xml:space="preserve">Обеспечение мероприятий по капитальному ремонту многоквартирных домов за счет средств бюджетов </t>
  </si>
  <si>
    <t>ВСЕГО</t>
  </si>
  <si>
    <t>Обеспечение деятельности  ЖКХ</t>
  </si>
  <si>
    <t>осуществление мероприятий по обеспечению безопасности людей на водных объектах</t>
  </si>
  <si>
    <t>ОКОС</t>
  </si>
  <si>
    <t>разметку дорог, установку дорожных знаков</t>
  </si>
  <si>
    <t>механизированная уборка</t>
  </si>
  <si>
    <t>организацию и содержание мест захоронения</t>
  </si>
  <si>
    <t xml:space="preserve">капитальный ремонт объектов благоустройства </t>
  </si>
  <si>
    <t>ручная уборка улиц</t>
  </si>
  <si>
    <t>уборка мусора из урн</t>
  </si>
  <si>
    <t>содержание ливнеприемников</t>
  </si>
  <si>
    <t>содержание фонтана</t>
  </si>
  <si>
    <t xml:space="preserve">противоклещевая обработка </t>
  </si>
  <si>
    <t>проведение работ по монтажу - демонтажу новогодних елок</t>
  </si>
  <si>
    <t>ФЦП "Строительство газопровода ввода к жилым домам пос. Майский"</t>
  </si>
  <si>
    <t>Целевая программа Калининградской области "Переселение граждан из аврийного жилищного фонда с учетом необходимости развития алоэтажного жилищного строительства на 2013-2015гг, за счет средств местного бюджета</t>
  </si>
  <si>
    <t xml:space="preserve">Софинансирование мероприятий ФЦП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 III этап строительства) </t>
  </si>
  <si>
    <t>МО "Город Светлогорск"</t>
  </si>
  <si>
    <t>МО"Поселок Донское"</t>
  </si>
  <si>
    <t>МО"Поселок Приморье"</t>
  </si>
  <si>
    <t>проведение мероприятий в области социальной защиты населения</t>
  </si>
  <si>
    <t>осуществление мероприятий в области физической культуры</t>
  </si>
  <si>
    <t>осуществление мероприятий в области  культуры</t>
  </si>
  <si>
    <t>МЦ по газификации муниципальных квартир</t>
  </si>
  <si>
    <t>МЦ конкретных дел благоустройства территории МО г.п. Город Светлогорск</t>
  </si>
  <si>
    <t xml:space="preserve">ЦП КО "Строительство, реконструкция, капитальный ремонт, ремонт и содержание автомобильных дорог общего пользования Калининградской области на 2013-2018годы" </t>
  </si>
  <si>
    <t xml:space="preserve">Разработка ПСД на строительство социального дома </t>
  </si>
  <si>
    <t>эксплуатация электроустановок УНО, техническое обслуживание ТП и ВЛ</t>
  </si>
  <si>
    <t>устройство и содержание городских объектов зеленых насаждений</t>
  </si>
  <si>
    <t>ФЦП "Упорядочение системы водоснабжения и работы ВНС 3-го подъема со станцией обезжелезивания в г. Светлогорске</t>
  </si>
  <si>
    <t>оценка недвижимости, признание прав и регулирование отношений по муниципальной собственности</t>
  </si>
  <si>
    <t>Разработка проектно-сметной документации по объектам жилищно-коммунального хозяйства</t>
  </si>
  <si>
    <t xml:space="preserve">организация и осуществление мероприятий по работе с молодежью </t>
  </si>
  <si>
    <t>прочие мероприятия в сфере благоустройства</t>
  </si>
  <si>
    <t>исполнение бюджетов поселений</t>
  </si>
  <si>
    <t>отлов бродячих и бездомных животных</t>
  </si>
  <si>
    <t>(тыс.рублей)</t>
  </si>
  <si>
    <t>КБК</t>
  </si>
  <si>
    <t>8.342.11.032.1</t>
  </si>
  <si>
    <t>8.343.11.032.2</t>
  </si>
  <si>
    <t>8.344.11.032.3</t>
  </si>
  <si>
    <t>8.342.13.036.1</t>
  </si>
  <si>
    <t>8.343.13.000.2</t>
  </si>
  <si>
    <t>8.344.33.032.3</t>
  </si>
  <si>
    <t>8.342.33.032.1</t>
  </si>
  <si>
    <t>8.342.48.032.1</t>
  </si>
  <si>
    <t>8.344.46.032.3</t>
  </si>
  <si>
    <t>8.343.49.032.2</t>
  </si>
  <si>
    <t>8.344.49.032.3</t>
  </si>
  <si>
    <t>8.342.50.032.1</t>
  </si>
  <si>
    <t>8.343.50.032.2</t>
  </si>
  <si>
    <t>8.344.50.032.3</t>
  </si>
  <si>
    <t>8.342.51.032.1</t>
  </si>
  <si>
    <t>8.343.51.032.2</t>
  </si>
  <si>
    <t>8.342.54.032.1</t>
  </si>
  <si>
    <t>8.342.40.032.1</t>
  </si>
  <si>
    <t>8.342.03.032.1</t>
  </si>
  <si>
    <t>8.342.39.032.1</t>
  </si>
  <si>
    <t>8.342.46.032.1</t>
  </si>
  <si>
    <t>8.342.52.032.1</t>
  </si>
  <si>
    <t>8.342.53.032.1</t>
  </si>
  <si>
    <t>8.342.14.032.1</t>
  </si>
  <si>
    <t>8.342.31.032.1</t>
  </si>
  <si>
    <t>8.343.06.032.2</t>
  </si>
  <si>
    <t>8.344.06.032.3</t>
  </si>
  <si>
    <t>8.342.06.032.1</t>
  </si>
  <si>
    <t>8.343.42.032.2</t>
  </si>
  <si>
    <t>8.344.42.032.3</t>
  </si>
  <si>
    <t>8.342.42.032.1</t>
  </si>
  <si>
    <t>8.342.43.032.1</t>
  </si>
  <si>
    <t>8.342.16.032.1</t>
  </si>
  <si>
    <t>8.342.21.032.1</t>
  </si>
  <si>
    <t>8.344.21.032.3</t>
  </si>
  <si>
    <t>8.342.44.032.1</t>
  </si>
  <si>
    <t>8.342.28.032.1</t>
  </si>
  <si>
    <t>8.343.28.032.2</t>
  </si>
  <si>
    <t>8.342.19.032.1</t>
  </si>
  <si>
    <t>8.342.18.032.1</t>
  </si>
  <si>
    <t>8.342.22.032.1</t>
  </si>
  <si>
    <t>8.342.23.032.1</t>
  </si>
  <si>
    <t>8.342.24.032.1</t>
  </si>
  <si>
    <t>8.342.25.032.1</t>
  </si>
  <si>
    <t>8.342.26.032.1</t>
  </si>
  <si>
    <t>8.342.29.032.1</t>
  </si>
  <si>
    <t>8.342.27.032.1</t>
  </si>
  <si>
    <t>8.343.22.032.2</t>
  </si>
  <si>
    <t>8.343.24.032.2</t>
  </si>
  <si>
    <t>8.343.26.032.2</t>
  </si>
  <si>
    <t>8.343.18.032.2</t>
  </si>
  <si>
    <t>8.343.46.032.2</t>
  </si>
  <si>
    <t>8.342.30.032.1</t>
  </si>
  <si>
    <t>8.344.22.032.3</t>
  </si>
  <si>
    <t>8.344.45.032.3</t>
  </si>
  <si>
    <t>МО "Город Светлогорск" с учетом изменений</t>
  </si>
  <si>
    <t xml:space="preserve">Софинансирование мероприятий ФЦП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 I и II этап строительства) </t>
  </si>
  <si>
    <t>попраки 19.05.14</t>
  </si>
  <si>
    <t>поправки 19.05.14</t>
  </si>
  <si>
    <t>подвоз учащихся</t>
  </si>
  <si>
    <t>8.343.01.050.2</t>
  </si>
  <si>
    <t>санитарная уборка пляжа</t>
  </si>
  <si>
    <t>техническое заключения о состоянии конструктивных элементов</t>
  </si>
  <si>
    <t>приобретение оборудования (мотокосы)</t>
  </si>
  <si>
    <t xml:space="preserve">Приложение №   4 </t>
  </si>
  <si>
    <t xml:space="preserve"> На содержание и обслуживание кв.47 в д.9 по ул. Ленинградская</t>
  </si>
  <si>
    <t>Пескосоляная смесь для противогололедной обработки дорог в зимний период (2013)</t>
  </si>
  <si>
    <t>Разработка транспортной схемы организации дорожного движения</t>
  </si>
  <si>
    <t>МЦ конкретных дел благоустройства территории МО г.п. Город Светлогорск (2013)</t>
  </si>
  <si>
    <t>Авторский надзор за строительством объекта "Распределительный газопровод высокого и низкого давления в пос. Лесное"</t>
  </si>
  <si>
    <t>ФЦП "Газопроводы-вводы к жилым домам в пос. Приморье Светлогорского района калининградской области"</t>
  </si>
  <si>
    <r>
      <t>от 17 ноября 2014г.  № 27</t>
    </r>
    <r>
      <rPr>
        <u/>
        <sz val="10"/>
        <rFont val="Times New Roman"/>
        <family val="1"/>
        <charset val="204"/>
      </rPr>
      <t xml:space="preserve">     </t>
    </r>
  </si>
  <si>
    <t xml:space="preserve">от   09     декабря        2013г  № 26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</si>
</sst>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9"/>
      <name val="Helv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3" fillId="0" borderId="0" xfId="0" applyFont="1"/>
    <xf numFmtId="0" fontId="5" fillId="0" borderId="1" xfId="1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left" wrapText="1"/>
    </xf>
    <xf numFmtId="49" fontId="4" fillId="0" borderId="4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4" fontId="5" fillId="0" borderId="4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horizontal="center"/>
    </xf>
    <xf numFmtId="4" fontId="5" fillId="0" borderId="1" xfId="1" applyNumberFormat="1" applyFont="1" applyBorder="1" applyAlignment="1">
      <alignment horizont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center" wrapText="1"/>
    </xf>
    <xf numFmtId="4" fontId="4" fillId="0" borderId="3" xfId="0" applyNumberFormat="1" applyFont="1" applyBorder="1" applyAlignment="1">
      <alignment horizontal="center"/>
    </xf>
    <xf numFmtId="4" fontId="0" fillId="0" borderId="0" xfId="0" applyNumberFormat="1" applyAlignment="1">
      <alignment horizontal="center"/>
    </xf>
    <xf numFmtId="4" fontId="4" fillId="0" borderId="1" xfId="1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1" xfId="1" applyFont="1" applyBorder="1" applyAlignment="1">
      <alignment horizontal="center" wrapText="1"/>
    </xf>
    <xf numFmtId="0" fontId="10" fillId="0" borderId="5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wrapText="1"/>
    </xf>
    <xf numFmtId="49" fontId="11" fillId="0" borderId="4" xfId="0" applyNumberFormat="1" applyFont="1" applyBorder="1" applyAlignment="1">
      <alignment horizontal="center" wrapText="1"/>
    </xf>
    <xf numFmtId="49" fontId="11" fillId="0" borderId="3" xfId="0" applyNumberFormat="1" applyFont="1" applyBorder="1" applyAlignment="1">
      <alignment horizontal="center" wrapText="1"/>
    </xf>
    <xf numFmtId="49" fontId="9" fillId="0" borderId="3" xfId="0" applyNumberFormat="1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9" fillId="0" borderId="1" xfId="1" applyNumberFormat="1" applyFont="1" applyBorder="1" applyAlignment="1">
      <alignment horizontal="center" wrapText="1"/>
    </xf>
    <xf numFmtId="4" fontId="9" fillId="0" borderId="4" xfId="0" applyNumberFormat="1" applyFont="1" applyBorder="1" applyAlignment="1">
      <alignment horizontal="center" wrapText="1"/>
    </xf>
    <xf numFmtId="4" fontId="11" fillId="0" borderId="4" xfId="0" applyNumberFormat="1" applyFont="1" applyBorder="1" applyAlignment="1">
      <alignment horizontal="center" wrapText="1"/>
    </xf>
    <xf numFmtId="4" fontId="11" fillId="0" borderId="3" xfId="0" applyNumberFormat="1" applyFont="1" applyBorder="1" applyAlignment="1">
      <alignment horizontal="center" wrapText="1"/>
    </xf>
    <xf numFmtId="4" fontId="9" fillId="0" borderId="3" xfId="0" applyNumberFormat="1" applyFont="1" applyBorder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" fontId="12" fillId="0" borderId="0" xfId="0" applyNumberFormat="1" applyFont="1" applyAlignment="1">
      <alignment horizontal="center"/>
    </xf>
    <xf numFmtId="49" fontId="11" fillId="2" borderId="3" xfId="0" applyNumberFormat="1" applyFont="1" applyFill="1" applyBorder="1" applyAlignment="1">
      <alignment horizontal="center" wrapText="1"/>
    </xf>
    <xf numFmtId="4" fontId="11" fillId="2" borderId="3" xfId="0" applyNumberFormat="1" applyFont="1" applyFill="1" applyBorder="1" applyAlignment="1">
      <alignment horizontal="center" wrapText="1"/>
    </xf>
    <xf numFmtId="4" fontId="12" fillId="0" borderId="4" xfId="0" applyNumberFormat="1" applyFont="1" applyBorder="1" applyAlignment="1">
      <alignment horizontal="center"/>
    </xf>
    <xf numFmtId="49" fontId="5" fillId="0" borderId="4" xfId="0" applyNumberFormat="1" applyFont="1" applyFill="1" applyBorder="1" applyAlignment="1">
      <alignment horizontal="left" vertical="center"/>
    </xf>
    <xf numFmtId="49" fontId="9" fillId="0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4" fontId="3" fillId="3" borderId="0" xfId="0" applyNumberFormat="1" applyFont="1" applyFill="1" applyAlignment="1">
      <alignment horizontal="center"/>
    </xf>
    <xf numFmtId="4" fontId="5" fillId="3" borderId="1" xfId="1" applyNumberFormat="1" applyFont="1" applyFill="1" applyBorder="1" applyAlignment="1">
      <alignment horizont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wrapText="1"/>
    </xf>
    <xf numFmtId="4" fontId="4" fillId="3" borderId="4" xfId="0" applyNumberFormat="1" applyFont="1" applyFill="1" applyBorder="1" applyAlignment="1">
      <alignment horizontal="center" wrapText="1"/>
    </xf>
    <xf numFmtId="4" fontId="5" fillId="3" borderId="3" xfId="0" applyNumberFormat="1" applyFont="1" applyFill="1" applyBorder="1" applyAlignment="1">
      <alignment horizontal="center" wrapText="1"/>
    </xf>
    <xf numFmtId="4" fontId="4" fillId="3" borderId="3" xfId="0" applyNumberFormat="1" applyFont="1" applyFill="1" applyBorder="1" applyAlignment="1">
      <alignment horizontal="center" wrapText="1"/>
    </xf>
    <xf numFmtId="4" fontId="4" fillId="3" borderId="3" xfId="0" applyNumberFormat="1" applyFont="1" applyFill="1" applyBorder="1" applyAlignment="1">
      <alignment horizontal="center"/>
    </xf>
    <xf numFmtId="4" fontId="5" fillId="3" borderId="4" xfId="0" applyNumberFormat="1" applyFont="1" applyFill="1" applyBorder="1" applyAlignment="1">
      <alignment horizontal="center" vertical="center"/>
    </xf>
    <xf numFmtId="4" fontId="0" fillId="3" borderId="0" xfId="0" applyNumberFormat="1" applyFill="1" applyAlignment="1">
      <alignment horizontal="center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3" fillId="0" borderId="0" xfId="0" applyFont="1" applyAlignment="1">
      <alignment horizontal="center" wrapText="1"/>
    </xf>
    <xf numFmtId="0" fontId="0" fillId="0" borderId="0" xfId="0" applyFont="1" applyAlignment="1">
      <alignment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abSelected="1" zoomScale="75" zoomScaleNormal="75" workbookViewId="0">
      <selection activeCell="V11" sqref="V11"/>
    </sheetView>
  </sheetViews>
  <sheetFormatPr defaultRowHeight="15" outlineLevelCol="1" x14ac:dyDescent="0.25"/>
  <cols>
    <col min="1" max="1" width="75.42578125" customWidth="1"/>
    <col min="2" max="2" width="15.7109375" style="26" hidden="1" customWidth="1" outlineLevel="1"/>
    <col min="3" max="3" width="20.28515625" style="16" hidden="1" customWidth="1" outlineLevel="1"/>
    <col min="4" max="4" width="13.140625" style="34" hidden="1" customWidth="1" outlineLevel="1"/>
    <col min="5" max="5" width="7.28515625" style="34" hidden="1" customWidth="1" outlineLevel="1"/>
    <col min="6" max="6" width="9.7109375" style="34" hidden="1" customWidth="1" outlineLevel="1"/>
    <col min="7" max="7" width="20.28515625" style="16" customWidth="1" collapsed="1"/>
    <col min="8" max="8" width="15.28515625" style="34" hidden="1" customWidth="1" outlineLevel="1"/>
    <col min="9" max="9" width="16" style="16" hidden="1" customWidth="1" outlineLevel="1"/>
    <col min="10" max="10" width="9.140625" style="16" hidden="1" customWidth="1" outlineLevel="1"/>
    <col min="11" max="11" width="6.28515625" style="16" hidden="1" customWidth="1" outlineLevel="1"/>
    <col min="12" max="12" width="16" style="53" customWidth="1" collapsed="1"/>
    <col min="13" max="13" width="13.85546875" style="34" hidden="1" customWidth="1" outlineLevel="1"/>
    <col min="14" max="14" width="16.140625" style="16" hidden="1" customWidth="1" outlineLevel="1"/>
    <col min="15" max="15" width="9.140625" hidden="1" customWidth="1" outlineLevel="1"/>
    <col min="16" max="16" width="4.85546875" hidden="1" customWidth="1" outlineLevel="1"/>
    <col min="17" max="17" width="16.140625" style="16" customWidth="1" collapsed="1"/>
  </cols>
  <sheetData>
    <row r="1" spans="1:17" x14ac:dyDescent="0.25">
      <c r="A1" s="54" t="s">
        <v>111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5"/>
      <c r="P1" s="55"/>
      <c r="Q1" s="55"/>
    </row>
    <row r="2" spans="1:17" x14ac:dyDescent="0.25">
      <c r="A2" s="54" t="s">
        <v>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5"/>
      <c r="P2" s="55"/>
      <c r="Q2" s="55"/>
    </row>
    <row r="3" spans="1:17" x14ac:dyDescent="0.25">
      <c r="A3" s="54" t="s">
        <v>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5"/>
      <c r="P3" s="55"/>
      <c r="Q3" s="55"/>
    </row>
    <row r="4" spans="1:17" x14ac:dyDescent="0.25">
      <c r="A4" s="54" t="s">
        <v>118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5"/>
      <c r="P4" s="55"/>
      <c r="Q4" s="55"/>
    </row>
    <row r="5" spans="1:17" ht="8.25" customHeight="1" x14ac:dyDescent="0.2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  <c r="P5" s="55"/>
      <c r="Q5" s="55"/>
    </row>
    <row r="6" spans="1:17" x14ac:dyDescent="0.25">
      <c r="A6" s="54" t="s">
        <v>6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5"/>
      <c r="P6" s="55"/>
      <c r="Q6" s="55"/>
    </row>
    <row r="7" spans="1:17" x14ac:dyDescent="0.25">
      <c r="A7" s="54" t="s">
        <v>0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5"/>
      <c r="P7" s="55"/>
      <c r="Q7" s="55"/>
    </row>
    <row r="8" spans="1:17" x14ac:dyDescent="0.25">
      <c r="A8" s="54" t="s">
        <v>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5"/>
      <c r="P8" s="55"/>
      <c r="Q8" s="55"/>
    </row>
    <row r="9" spans="1:17" x14ac:dyDescent="0.25">
      <c r="A9" s="54" t="s">
        <v>119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60"/>
      <c r="P9" s="60"/>
      <c r="Q9" s="60"/>
    </row>
    <row r="10" spans="1:17" ht="4.5" customHeight="1" x14ac:dyDescent="0.25">
      <c r="A10" s="1"/>
      <c r="B10" s="19"/>
      <c r="C10" s="10"/>
      <c r="D10" s="27"/>
      <c r="E10" s="27"/>
      <c r="F10" s="27"/>
      <c r="G10" s="10"/>
      <c r="H10" s="27"/>
      <c r="I10" s="10"/>
      <c r="J10" s="10"/>
      <c r="K10" s="10"/>
      <c r="L10" s="44"/>
      <c r="M10" s="27"/>
      <c r="N10" s="10"/>
      <c r="Q10" s="10"/>
    </row>
    <row r="11" spans="1:17" ht="60" customHeight="1" x14ac:dyDescent="0.3">
      <c r="A11" s="59" t="s">
        <v>2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5"/>
      <c r="P11" s="55"/>
      <c r="Q11" s="55"/>
    </row>
    <row r="12" spans="1:17" ht="16.5" thickBot="1" x14ac:dyDescent="0.3">
      <c r="A12" s="2"/>
      <c r="B12" s="20"/>
      <c r="C12" s="11"/>
      <c r="D12" s="28"/>
      <c r="E12" s="28"/>
      <c r="F12" s="28"/>
      <c r="G12" s="11"/>
      <c r="H12" s="28"/>
      <c r="I12" s="11"/>
      <c r="J12" s="11"/>
      <c r="K12" s="11"/>
      <c r="L12" s="45"/>
      <c r="M12" s="28"/>
      <c r="N12" s="17" t="s">
        <v>45</v>
      </c>
      <c r="Q12" s="17" t="s">
        <v>45</v>
      </c>
    </row>
    <row r="13" spans="1:17" ht="45.75" customHeight="1" x14ac:dyDescent="0.25">
      <c r="A13" s="3" t="s">
        <v>3</v>
      </c>
      <c r="B13" s="21" t="s">
        <v>46</v>
      </c>
      <c r="C13" s="12" t="s">
        <v>26</v>
      </c>
      <c r="D13" s="42" t="s">
        <v>104</v>
      </c>
      <c r="E13" s="42">
        <v>30.05</v>
      </c>
      <c r="F13" s="42">
        <v>10.14</v>
      </c>
      <c r="G13" s="12" t="s">
        <v>102</v>
      </c>
      <c r="H13" s="21" t="s">
        <v>46</v>
      </c>
      <c r="I13" s="12" t="s">
        <v>27</v>
      </c>
      <c r="J13" s="42" t="s">
        <v>104</v>
      </c>
      <c r="K13" s="12"/>
      <c r="L13" s="46" t="s">
        <v>27</v>
      </c>
      <c r="M13" s="21" t="s">
        <v>46</v>
      </c>
      <c r="N13" s="12" t="s">
        <v>28</v>
      </c>
      <c r="O13" s="43" t="s">
        <v>105</v>
      </c>
      <c r="Q13" s="12" t="s">
        <v>28</v>
      </c>
    </row>
    <row r="14" spans="1:17" ht="27.75" customHeight="1" x14ac:dyDescent="0.25">
      <c r="A14" s="4" t="s">
        <v>4</v>
      </c>
      <c r="B14" s="22"/>
      <c r="C14" s="8">
        <f>SUM(C15:C46)</f>
        <v>28652.699999999997</v>
      </c>
      <c r="D14" s="29"/>
      <c r="E14" s="29"/>
      <c r="F14" s="29"/>
      <c r="G14" s="8">
        <f>SUM(G15:G46)</f>
        <v>29203.170000000002</v>
      </c>
      <c r="H14" s="29"/>
      <c r="I14" s="8">
        <f>SUM(I15:I46)</f>
        <v>2464.1999999999998</v>
      </c>
      <c r="J14" s="8"/>
      <c r="K14" s="8"/>
      <c r="L14" s="47">
        <f>SUM(L15:L46)</f>
        <v>1816.38</v>
      </c>
      <c r="M14" s="29"/>
      <c r="N14" s="8">
        <f>SUM(N15:N46)</f>
        <v>1322.6</v>
      </c>
      <c r="Q14" s="8">
        <f>SUM(Q15:Q46)</f>
        <v>952.31000000000006</v>
      </c>
    </row>
    <row r="15" spans="1:17" ht="20.25" customHeight="1" x14ac:dyDescent="0.25">
      <c r="A15" s="5" t="s">
        <v>7</v>
      </c>
      <c r="B15" s="23"/>
      <c r="C15" s="9">
        <v>873.2</v>
      </c>
      <c r="D15" s="30"/>
      <c r="E15" s="30"/>
      <c r="F15" s="30"/>
      <c r="G15" s="9">
        <f>C15+D15+E15+F15</f>
        <v>873.2</v>
      </c>
      <c r="H15" s="30"/>
      <c r="I15" s="9">
        <v>224.2</v>
      </c>
      <c r="J15" s="9"/>
      <c r="K15" s="9"/>
      <c r="L15" s="48">
        <f>I15+J15+K15</f>
        <v>224.2</v>
      </c>
      <c r="M15" s="30"/>
      <c r="N15" s="9">
        <v>82.6</v>
      </c>
      <c r="Q15" s="9">
        <f>N15+O15+P15</f>
        <v>82.6</v>
      </c>
    </row>
    <row r="16" spans="1:17" ht="20.25" customHeight="1" x14ac:dyDescent="0.25">
      <c r="A16" s="5" t="s">
        <v>10</v>
      </c>
      <c r="B16" s="23" t="s">
        <v>99</v>
      </c>
      <c r="C16" s="9">
        <v>2690.5</v>
      </c>
      <c r="D16" s="30"/>
      <c r="E16" s="30"/>
      <c r="F16" s="30"/>
      <c r="G16" s="9">
        <f t="shared" ref="G16:G64" si="0">C16+D16+E16+F16</f>
        <v>2690.5</v>
      </c>
      <c r="H16" s="30"/>
      <c r="I16" s="9"/>
      <c r="J16" s="9"/>
      <c r="K16" s="9"/>
      <c r="L16" s="48"/>
      <c r="M16" s="30"/>
      <c r="N16" s="9"/>
      <c r="Q16" s="9"/>
    </row>
    <row r="17" spans="1:17" ht="20.25" customHeight="1" x14ac:dyDescent="0.25">
      <c r="A17" s="5" t="s">
        <v>43</v>
      </c>
      <c r="B17" s="24"/>
      <c r="C17" s="13">
        <v>100</v>
      </c>
      <c r="D17" s="31"/>
      <c r="E17" s="31"/>
      <c r="F17" s="31"/>
      <c r="G17" s="9">
        <f t="shared" si="0"/>
        <v>100</v>
      </c>
      <c r="H17" s="31"/>
      <c r="I17" s="13">
        <v>60</v>
      </c>
      <c r="J17" s="13"/>
      <c r="K17" s="13"/>
      <c r="L17" s="48">
        <f t="shared" ref="L17:L46" si="1">I17+J17+K17</f>
        <v>60</v>
      </c>
      <c r="M17" s="31"/>
      <c r="N17" s="9"/>
      <c r="Q17" s="9"/>
    </row>
    <row r="18" spans="1:17" ht="28.5" customHeight="1" x14ac:dyDescent="0.25">
      <c r="A18" s="7" t="s">
        <v>39</v>
      </c>
      <c r="B18" s="24" t="s">
        <v>47</v>
      </c>
      <c r="C18" s="13">
        <v>1200</v>
      </c>
      <c r="D18" s="31"/>
      <c r="E18" s="31"/>
      <c r="F18" s="31"/>
      <c r="G18" s="9">
        <f t="shared" si="0"/>
        <v>1200</v>
      </c>
      <c r="H18" s="31" t="s">
        <v>48</v>
      </c>
      <c r="I18" s="13">
        <v>740</v>
      </c>
      <c r="J18" s="13"/>
      <c r="K18" s="13">
        <v>-600</v>
      </c>
      <c r="L18" s="48">
        <f t="shared" si="1"/>
        <v>140</v>
      </c>
      <c r="M18" s="31" t="s">
        <v>49</v>
      </c>
      <c r="N18" s="9">
        <v>100</v>
      </c>
      <c r="Q18" s="9">
        <f>N18+O18+P18</f>
        <v>100</v>
      </c>
    </row>
    <row r="19" spans="1:17" ht="33.75" customHeight="1" x14ac:dyDescent="0.25">
      <c r="A19" s="7" t="s">
        <v>11</v>
      </c>
      <c r="B19" s="35" t="s">
        <v>50</v>
      </c>
      <c r="C19" s="13">
        <v>2711</v>
      </c>
      <c r="D19" s="31"/>
      <c r="E19" s="31"/>
      <c r="F19" s="31"/>
      <c r="G19" s="9">
        <f t="shared" si="0"/>
        <v>2711</v>
      </c>
      <c r="H19" s="36" t="s">
        <v>51</v>
      </c>
      <c r="I19" s="13">
        <v>320</v>
      </c>
      <c r="J19" s="13"/>
      <c r="K19" s="13"/>
      <c r="L19" s="48">
        <f t="shared" si="1"/>
        <v>320</v>
      </c>
      <c r="M19" s="37"/>
      <c r="N19" s="9"/>
      <c r="Q19" s="9"/>
    </row>
    <row r="20" spans="1:17" ht="20.25" customHeight="1" x14ac:dyDescent="0.25">
      <c r="A20" s="7" t="s">
        <v>42</v>
      </c>
      <c r="B20" s="24"/>
      <c r="C20" s="13"/>
      <c r="D20" s="31"/>
      <c r="E20" s="31"/>
      <c r="F20" s="31"/>
      <c r="G20" s="9">
        <f t="shared" si="0"/>
        <v>0</v>
      </c>
      <c r="H20" s="31"/>
      <c r="I20" s="13"/>
      <c r="J20" s="13"/>
      <c r="K20" s="13"/>
      <c r="L20" s="48"/>
      <c r="M20" s="31" t="s">
        <v>101</v>
      </c>
      <c r="N20" s="9">
        <v>50</v>
      </c>
      <c r="Q20" s="9">
        <f>N20+O20+P20</f>
        <v>50</v>
      </c>
    </row>
    <row r="21" spans="1:17" ht="20.25" customHeight="1" x14ac:dyDescent="0.25">
      <c r="A21" s="7" t="s">
        <v>12</v>
      </c>
      <c r="B21" s="24" t="s">
        <v>79</v>
      </c>
      <c r="C21" s="13">
        <v>3816.6</v>
      </c>
      <c r="D21" s="31">
        <v>183.4</v>
      </c>
      <c r="E21" s="31"/>
      <c r="F21" s="31"/>
      <c r="G21" s="9">
        <f t="shared" si="0"/>
        <v>4000</v>
      </c>
      <c r="H21" s="31"/>
      <c r="I21" s="13"/>
      <c r="J21" s="13"/>
      <c r="K21" s="13"/>
      <c r="L21" s="48"/>
      <c r="M21" s="31"/>
      <c r="N21" s="9"/>
      <c r="Q21" s="9"/>
    </row>
    <row r="22" spans="1:17" ht="20.25" customHeight="1" x14ac:dyDescent="0.25">
      <c r="A22" s="7" t="s">
        <v>13</v>
      </c>
      <c r="B22" s="24" t="s">
        <v>82</v>
      </c>
      <c r="C22" s="13">
        <v>300</v>
      </c>
      <c r="D22" s="31">
        <v>200</v>
      </c>
      <c r="E22" s="31"/>
      <c r="F22" s="31"/>
      <c r="G22" s="9">
        <f t="shared" si="0"/>
        <v>500</v>
      </c>
      <c r="H22" s="31"/>
      <c r="I22" s="13"/>
      <c r="J22" s="13"/>
      <c r="K22" s="13"/>
      <c r="L22" s="48"/>
      <c r="M22" s="31"/>
      <c r="N22" s="9"/>
      <c r="Q22" s="9"/>
    </row>
    <row r="23" spans="1:17" ht="20.25" customHeight="1" x14ac:dyDescent="0.25">
      <c r="A23" s="7" t="s">
        <v>14</v>
      </c>
      <c r="B23" s="24" t="s">
        <v>86</v>
      </c>
      <c r="C23" s="13">
        <v>3687</v>
      </c>
      <c r="D23" s="31">
        <v>-276.52</v>
      </c>
      <c r="E23" s="31"/>
      <c r="F23" s="31"/>
      <c r="G23" s="9">
        <f t="shared" si="0"/>
        <v>3410.48</v>
      </c>
      <c r="H23" s="31" t="s">
        <v>97</v>
      </c>
      <c r="I23" s="13">
        <v>120</v>
      </c>
      <c r="J23" s="13"/>
      <c r="K23" s="13"/>
      <c r="L23" s="48">
        <f t="shared" si="1"/>
        <v>120</v>
      </c>
      <c r="M23" s="31"/>
      <c r="N23" s="9"/>
      <c r="Q23" s="9"/>
    </row>
    <row r="24" spans="1:17" ht="20.25" customHeight="1" x14ac:dyDescent="0.25">
      <c r="A24" s="7" t="s">
        <v>15</v>
      </c>
      <c r="B24" s="24" t="s">
        <v>85</v>
      </c>
      <c r="C24" s="13">
        <v>402.9</v>
      </c>
      <c r="D24" s="31"/>
      <c r="E24" s="31"/>
      <c r="F24" s="31">
        <v>29</v>
      </c>
      <c r="G24" s="9">
        <f t="shared" si="0"/>
        <v>431.9</v>
      </c>
      <c r="H24" s="31"/>
      <c r="I24" s="13"/>
      <c r="J24" s="13"/>
      <c r="K24" s="13"/>
      <c r="L24" s="48"/>
      <c r="M24" s="31"/>
      <c r="N24" s="9"/>
      <c r="Q24" s="9"/>
    </row>
    <row r="25" spans="1:17" ht="20.25" customHeight="1" x14ac:dyDescent="0.25">
      <c r="A25" s="7" t="s">
        <v>16</v>
      </c>
      <c r="B25" s="24"/>
      <c r="C25" s="13"/>
      <c r="D25" s="31"/>
      <c r="E25" s="31"/>
      <c r="F25" s="31"/>
      <c r="G25" s="9">
        <f t="shared" si="0"/>
        <v>0</v>
      </c>
      <c r="H25" s="31"/>
      <c r="I25" s="13"/>
      <c r="J25" s="13"/>
      <c r="K25" s="13"/>
      <c r="L25" s="48"/>
      <c r="M25" s="31"/>
      <c r="N25" s="9"/>
      <c r="Q25" s="9"/>
    </row>
    <row r="26" spans="1:17" ht="20.25" customHeight="1" x14ac:dyDescent="0.25">
      <c r="A26" s="7" t="s">
        <v>36</v>
      </c>
      <c r="B26" s="24" t="s">
        <v>80</v>
      </c>
      <c r="C26" s="13">
        <v>4178</v>
      </c>
      <c r="D26" s="31">
        <v>-622.54999999999995</v>
      </c>
      <c r="E26" s="31"/>
      <c r="F26" s="31">
        <v>238.61</v>
      </c>
      <c r="G26" s="9">
        <f t="shared" si="0"/>
        <v>3794.06</v>
      </c>
      <c r="H26" s="31"/>
      <c r="I26" s="13"/>
      <c r="J26" s="13"/>
      <c r="K26" s="13"/>
      <c r="L26" s="48"/>
      <c r="M26" s="31" t="s">
        <v>81</v>
      </c>
      <c r="N26" s="9">
        <v>150</v>
      </c>
      <c r="Q26" s="9">
        <f>N26+O26+P26</f>
        <v>150</v>
      </c>
    </row>
    <row r="27" spans="1:17" ht="20.25" customHeight="1" x14ac:dyDescent="0.25">
      <c r="A27" s="7" t="s">
        <v>17</v>
      </c>
      <c r="B27" s="24" t="s">
        <v>87</v>
      </c>
      <c r="C27" s="13">
        <v>4008.2</v>
      </c>
      <c r="D27" s="31">
        <v>313.04000000000002</v>
      </c>
      <c r="E27" s="31"/>
      <c r="F27" s="31"/>
      <c r="G27" s="9">
        <f t="shared" si="0"/>
        <v>4321.24</v>
      </c>
      <c r="H27" s="31" t="s">
        <v>94</v>
      </c>
      <c r="I27" s="13">
        <v>480</v>
      </c>
      <c r="J27" s="13"/>
      <c r="K27" s="13">
        <v>-80</v>
      </c>
      <c r="L27" s="48">
        <f t="shared" si="1"/>
        <v>400</v>
      </c>
      <c r="M27" s="31" t="s">
        <v>100</v>
      </c>
      <c r="N27" s="9">
        <v>790</v>
      </c>
      <c r="O27">
        <v>-790</v>
      </c>
      <c r="P27">
        <v>412</v>
      </c>
      <c r="Q27" s="9">
        <f>N27+O27+P27</f>
        <v>412</v>
      </c>
    </row>
    <row r="28" spans="1:17" ht="20.25" customHeight="1" x14ac:dyDescent="0.25">
      <c r="A28" s="7" t="s">
        <v>18</v>
      </c>
      <c r="B28" s="24" t="s">
        <v>88</v>
      </c>
      <c r="C28" s="13">
        <v>906</v>
      </c>
      <c r="D28" s="31">
        <v>18.079999999999998</v>
      </c>
      <c r="E28" s="31"/>
      <c r="F28" s="31"/>
      <c r="G28" s="9">
        <f t="shared" si="0"/>
        <v>924.08</v>
      </c>
      <c r="H28" s="31"/>
      <c r="I28" s="13"/>
      <c r="J28" s="13"/>
      <c r="K28" s="13"/>
      <c r="L28" s="48"/>
      <c r="M28" s="31"/>
      <c r="N28" s="9"/>
      <c r="Q28" s="9"/>
    </row>
    <row r="29" spans="1:17" ht="20.25" customHeight="1" x14ac:dyDescent="0.25">
      <c r="A29" s="7" t="s">
        <v>19</v>
      </c>
      <c r="B29" s="24" t="s">
        <v>89</v>
      </c>
      <c r="C29" s="13">
        <v>497.2</v>
      </c>
      <c r="D29" s="31">
        <v>-69.81</v>
      </c>
      <c r="E29" s="31"/>
      <c r="F29" s="31"/>
      <c r="G29" s="9">
        <f t="shared" si="0"/>
        <v>427.39</v>
      </c>
      <c r="H29" s="31" t="s">
        <v>95</v>
      </c>
      <c r="I29" s="13">
        <v>110</v>
      </c>
      <c r="J29" s="13"/>
      <c r="K29" s="13"/>
      <c r="L29" s="48">
        <f t="shared" si="1"/>
        <v>110</v>
      </c>
      <c r="M29" s="31"/>
      <c r="N29" s="9"/>
      <c r="Q29" s="9"/>
    </row>
    <row r="30" spans="1:17" ht="20.25" customHeight="1" x14ac:dyDescent="0.25">
      <c r="A30" s="7" t="s">
        <v>20</v>
      </c>
      <c r="B30" s="24" t="s">
        <v>90</v>
      </c>
      <c r="C30" s="13">
        <v>207.3</v>
      </c>
      <c r="D30" s="31"/>
      <c r="E30" s="31"/>
      <c r="F30" s="31"/>
      <c r="G30" s="9">
        <f t="shared" si="0"/>
        <v>207.3</v>
      </c>
      <c r="H30" s="31"/>
      <c r="I30" s="13"/>
      <c r="J30" s="13"/>
      <c r="K30" s="13"/>
      <c r="L30" s="48"/>
      <c r="M30" s="31"/>
      <c r="N30" s="9"/>
      <c r="Q30" s="9"/>
    </row>
    <row r="31" spans="1:17" ht="20.25" customHeight="1" x14ac:dyDescent="0.25">
      <c r="A31" s="7" t="s">
        <v>44</v>
      </c>
      <c r="B31" s="24" t="s">
        <v>91</v>
      </c>
      <c r="C31" s="13">
        <v>100</v>
      </c>
      <c r="D31" s="31"/>
      <c r="E31" s="31"/>
      <c r="F31" s="31"/>
      <c r="G31" s="9">
        <f t="shared" si="0"/>
        <v>100</v>
      </c>
      <c r="H31" s="31" t="s">
        <v>96</v>
      </c>
      <c r="I31" s="13">
        <v>80</v>
      </c>
      <c r="J31" s="13"/>
      <c r="K31" s="13"/>
      <c r="L31" s="48">
        <f t="shared" si="1"/>
        <v>80</v>
      </c>
      <c r="M31" s="31"/>
      <c r="N31" s="9"/>
      <c r="Q31" s="9"/>
    </row>
    <row r="32" spans="1:17" ht="20.25" customHeight="1" x14ac:dyDescent="0.25">
      <c r="A32" s="7" t="s">
        <v>21</v>
      </c>
      <c r="B32" s="24" t="s">
        <v>93</v>
      </c>
      <c r="C32" s="13">
        <v>150</v>
      </c>
      <c r="D32" s="31"/>
      <c r="E32" s="31"/>
      <c r="F32" s="31"/>
      <c r="G32" s="9">
        <f t="shared" si="0"/>
        <v>150</v>
      </c>
      <c r="H32" s="31"/>
      <c r="I32" s="13"/>
      <c r="J32" s="13"/>
      <c r="K32" s="13"/>
      <c r="L32" s="48"/>
      <c r="M32" s="31"/>
      <c r="N32" s="9"/>
      <c r="Q32" s="9"/>
    </row>
    <row r="33" spans="1:17" ht="20.25" customHeight="1" x14ac:dyDescent="0.25">
      <c r="A33" s="7" t="s">
        <v>37</v>
      </c>
      <c r="B33" s="24" t="s">
        <v>83</v>
      </c>
      <c r="C33" s="13">
        <v>1824.8</v>
      </c>
      <c r="D33" s="31"/>
      <c r="E33" s="31">
        <v>-893.92</v>
      </c>
      <c r="F33" s="31"/>
      <c r="G33" s="9">
        <f t="shared" si="0"/>
        <v>930.88</v>
      </c>
      <c r="H33" s="31" t="s">
        <v>84</v>
      </c>
      <c r="I33" s="13">
        <v>50</v>
      </c>
      <c r="J33" s="13"/>
      <c r="K33" s="13">
        <v>-40</v>
      </c>
      <c r="L33" s="48">
        <f t="shared" si="1"/>
        <v>10</v>
      </c>
      <c r="M33" s="31"/>
      <c r="N33" s="9"/>
      <c r="Q33" s="9"/>
    </row>
    <row r="34" spans="1:17" ht="20.25" customHeight="1" x14ac:dyDescent="0.25">
      <c r="A34" s="7" t="s">
        <v>108</v>
      </c>
      <c r="B34" s="24"/>
      <c r="C34" s="13"/>
      <c r="D34" s="31"/>
      <c r="E34" s="31">
        <v>274.74</v>
      </c>
      <c r="F34" s="31"/>
      <c r="G34" s="9">
        <f t="shared" si="0"/>
        <v>274.74</v>
      </c>
      <c r="H34" s="31"/>
      <c r="I34" s="13"/>
      <c r="J34" s="13"/>
      <c r="K34" s="13"/>
      <c r="L34" s="48"/>
      <c r="M34" s="31"/>
      <c r="N34" s="9"/>
      <c r="Q34" s="9"/>
    </row>
    <row r="35" spans="1:17" ht="20.25" customHeight="1" x14ac:dyDescent="0.25">
      <c r="A35" s="7" t="s">
        <v>109</v>
      </c>
      <c r="B35" s="24"/>
      <c r="C35" s="13"/>
      <c r="D35" s="31"/>
      <c r="E35" s="31">
        <v>50</v>
      </c>
      <c r="F35" s="31"/>
      <c r="G35" s="9">
        <f t="shared" si="0"/>
        <v>50</v>
      </c>
      <c r="H35" s="31"/>
      <c r="I35" s="13"/>
      <c r="J35" s="13"/>
      <c r="K35" s="13"/>
      <c r="L35" s="48"/>
      <c r="M35" s="31"/>
      <c r="N35" s="9"/>
      <c r="Q35" s="9"/>
    </row>
    <row r="36" spans="1:17" ht="20.25" customHeight="1" x14ac:dyDescent="0.25">
      <c r="A36" s="7" t="s">
        <v>110</v>
      </c>
      <c r="B36" s="24"/>
      <c r="C36" s="13"/>
      <c r="D36" s="31"/>
      <c r="E36" s="31">
        <v>100</v>
      </c>
      <c r="F36" s="31"/>
      <c r="G36" s="9">
        <f t="shared" si="0"/>
        <v>100</v>
      </c>
      <c r="H36" s="31"/>
      <c r="I36" s="13"/>
      <c r="J36" s="13"/>
      <c r="K36" s="13"/>
      <c r="L36" s="48"/>
      <c r="M36" s="31"/>
      <c r="N36" s="9"/>
      <c r="Q36" s="9"/>
    </row>
    <row r="37" spans="1:17" ht="20.25" customHeight="1" x14ac:dyDescent="0.25">
      <c r="A37" s="7" t="s">
        <v>22</v>
      </c>
      <c r="B37" s="24" t="s">
        <v>92</v>
      </c>
      <c r="C37" s="13">
        <v>100</v>
      </c>
      <c r="D37" s="31"/>
      <c r="E37" s="31"/>
      <c r="F37" s="31"/>
      <c r="G37" s="9">
        <f t="shared" si="0"/>
        <v>100</v>
      </c>
      <c r="H37" s="31"/>
      <c r="I37" s="13"/>
      <c r="J37" s="13"/>
      <c r="K37" s="13"/>
      <c r="L37" s="48"/>
      <c r="M37" s="31"/>
      <c r="N37" s="9"/>
      <c r="Q37" s="9"/>
    </row>
    <row r="38" spans="1:17" ht="20.25" customHeight="1" x14ac:dyDescent="0.25">
      <c r="A38" s="7" t="s">
        <v>106</v>
      </c>
      <c r="B38" s="24"/>
      <c r="C38" s="13"/>
      <c r="D38" s="31"/>
      <c r="E38" s="31"/>
      <c r="F38" s="31"/>
      <c r="G38" s="9">
        <f t="shared" si="0"/>
        <v>0</v>
      </c>
      <c r="H38" s="31"/>
      <c r="I38" s="13"/>
      <c r="J38" s="13"/>
      <c r="K38" s="13"/>
      <c r="L38" s="48"/>
      <c r="M38" s="31"/>
      <c r="N38" s="9"/>
      <c r="Q38" s="9"/>
    </row>
    <row r="39" spans="1:17" ht="20.25" customHeight="1" x14ac:dyDescent="0.25">
      <c r="A39" s="7" t="s">
        <v>29</v>
      </c>
      <c r="B39" s="24" t="s">
        <v>71</v>
      </c>
      <c r="C39" s="13">
        <v>300</v>
      </c>
      <c r="D39" s="31"/>
      <c r="E39" s="31"/>
      <c r="F39" s="31"/>
      <c r="G39" s="9">
        <f t="shared" si="0"/>
        <v>300</v>
      </c>
      <c r="H39" s="31" t="s">
        <v>107</v>
      </c>
      <c r="I39" s="13"/>
      <c r="J39" s="13">
        <v>28.5</v>
      </c>
      <c r="K39" s="13">
        <v>43.68</v>
      </c>
      <c r="L39" s="48">
        <f t="shared" si="1"/>
        <v>72.180000000000007</v>
      </c>
      <c r="M39" s="31"/>
      <c r="N39" s="9"/>
      <c r="Q39" s="9"/>
    </row>
    <row r="40" spans="1:17" ht="20.25" customHeight="1" x14ac:dyDescent="0.25">
      <c r="A40" s="7" t="s">
        <v>31</v>
      </c>
      <c r="B40" s="24" t="s">
        <v>58</v>
      </c>
      <c r="C40" s="13">
        <v>500</v>
      </c>
      <c r="D40" s="31"/>
      <c r="E40" s="31"/>
      <c r="F40" s="31"/>
      <c r="G40" s="9">
        <f t="shared" si="0"/>
        <v>500</v>
      </c>
      <c r="H40" s="31" t="s">
        <v>59</v>
      </c>
      <c r="I40" s="13">
        <v>200</v>
      </c>
      <c r="J40" s="13"/>
      <c r="K40" s="13"/>
      <c r="L40" s="48">
        <f t="shared" si="1"/>
        <v>200</v>
      </c>
      <c r="M40" s="31" t="s">
        <v>60</v>
      </c>
      <c r="N40" s="9">
        <v>120</v>
      </c>
      <c r="Q40" s="9">
        <f>N40+O40+P40</f>
        <v>120</v>
      </c>
    </row>
    <row r="41" spans="1:17" ht="20.25" customHeight="1" x14ac:dyDescent="0.25">
      <c r="A41" s="7" t="s">
        <v>30</v>
      </c>
      <c r="B41" s="24" t="s">
        <v>61</v>
      </c>
      <c r="C41" s="13">
        <v>100</v>
      </c>
      <c r="D41" s="31"/>
      <c r="E41" s="31"/>
      <c r="F41" s="31"/>
      <c r="G41" s="9">
        <f t="shared" si="0"/>
        <v>100</v>
      </c>
      <c r="H41" s="31" t="s">
        <v>62</v>
      </c>
      <c r="I41" s="13">
        <v>50</v>
      </c>
      <c r="J41" s="13"/>
      <c r="K41" s="13"/>
      <c r="L41" s="48">
        <f t="shared" si="1"/>
        <v>50</v>
      </c>
      <c r="M41" s="31"/>
      <c r="N41" s="9"/>
      <c r="Q41" s="9"/>
    </row>
    <row r="42" spans="1:17" ht="20.25" customHeight="1" x14ac:dyDescent="0.25">
      <c r="A42" s="7" t="s">
        <v>112</v>
      </c>
      <c r="B42" s="24"/>
      <c r="C42" s="13"/>
      <c r="D42" s="31"/>
      <c r="E42" s="31"/>
      <c r="F42" s="31">
        <v>36.4</v>
      </c>
      <c r="G42" s="9">
        <f t="shared" si="0"/>
        <v>36.4</v>
      </c>
      <c r="H42" s="31"/>
      <c r="I42" s="13"/>
      <c r="J42" s="13"/>
      <c r="K42" s="13"/>
      <c r="L42" s="48"/>
      <c r="M42" s="31"/>
      <c r="N42" s="9"/>
      <c r="Q42" s="9"/>
    </row>
    <row r="43" spans="1:17" ht="33" customHeight="1" x14ac:dyDescent="0.25">
      <c r="A43" s="7" t="s">
        <v>113</v>
      </c>
      <c r="B43" s="24"/>
      <c r="C43" s="13"/>
      <c r="D43" s="31"/>
      <c r="E43" s="31"/>
      <c r="F43" s="31">
        <v>400</v>
      </c>
      <c r="G43" s="9">
        <f t="shared" si="0"/>
        <v>400</v>
      </c>
      <c r="H43" s="31"/>
      <c r="I43" s="13"/>
      <c r="J43" s="13"/>
      <c r="K43" s="13"/>
      <c r="L43" s="48"/>
      <c r="M43" s="31"/>
      <c r="N43" s="9"/>
      <c r="Q43" s="9"/>
    </row>
    <row r="44" spans="1:17" ht="33" customHeight="1" x14ac:dyDescent="0.25">
      <c r="A44" s="7" t="s">
        <v>114</v>
      </c>
      <c r="B44" s="24"/>
      <c r="C44" s="13"/>
      <c r="D44" s="31"/>
      <c r="E44" s="31"/>
      <c r="F44" s="31">
        <v>570</v>
      </c>
      <c r="G44" s="9">
        <f t="shared" si="0"/>
        <v>570</v>
      </c>
      <c r="H44" s="31"/>
      <c r="I44" s="13"/>
      <c r="J44" s="13"/>
      <c r="K44" s="13"/>
      <c r="L44" s="48"/>
      <c r="M44" s="31"/>
      <c r="N44" s="9"/>
      <c r="Q44" s="9"/>
    </row>
    <row r="45" spans="1:17" ht="33" customHeight="1" x14ac:dyDescent="0.25">
      <c r="A45" s="7" t="s">
        <v>116</v>
      </c>
      <c r="B45" s="24"/>
      <c r="C45" s="13"/>
      <c r="D45" s="31"/>
      <c r="E45" s="31"/>
      <c r="F45" s="31"/>
      <c r="G45" s="9"/>
      <c r="H45" s="31"/>
      <c r="I45" s="13"/>
      <c r="J45" s="13"/>
      <c r="K45" s="13"/>
      <c r="L45" s="48"/>
      <c r="M45" s="31"/>
      <c r="N45" s="9"/>
      <c r="P45">
        <v>7.71</v>
      </c>
      <c r="Q45" s="9">
        <f>N45+O45+P45</f>
        <v>7.71</v>
      </c>
    </row>
    <row r="46" spans="1:17" ht="20.25" customHeight="1" x14ac:dyDescent="0.25">
      <c r="A46" s="7" t="s">
        <v>41</v>
      </c>
      <c r="B46" s="24"/>
      <c r="C46" s="13"/>
      <c r="D46" s="31"/>
      <c r="E46" s="31"/>
      <c r="F46" s="31"/>
      <c r="G46" s="9">
        <f t="shared" si="0"/>
        <v>0</v>
      </c>
      <c r="H46" s="31" t="s">
        <v>56</v>
      </c>
      <c r="I46" s="13">
        <v>30</v>
      </c>
      <c r="J46" s="13"/>
      <c r="K46" s="13"/>
      <c r="L46" s="48">
        <f t="shared" si="1"/>
        <v>30</v>
      </c>
      <c r="M46" s="31" t="s">
        <v>57</v>
      </c>
      <c r="N46" s="9">
        <v>30</v>
      </c>
      <c r="Q46" s="9">
        <f>N46+O46+P46</f>
        <v>30</v>
      </c>
    </row>
    <row r="47" spans="1:17" ht="47.25" customHeight="1" x14ac:dyDescent="0.25">
      <c r="A47" s="6" t="s">
        <v>5</v>
      </c>
      <c r="B47" s="25"/>
      <c r="C47" s="14">
        <f>SUM(C48:C64)</f>
        <v>30606.6</v>
      </c>
      <c r="D47" s="32"/>
      <c r="E47" s="32"/>
      <c r="F47" s="32"/>
      <c r="G47" s="14">
        <f>SUM(G48:G64)</f>
        <v>25859.960699999996</v>
      </c>
      <c r="H47" s="32"/>
      <c r="I47" s="14">
        <f t="shared" ref="I47" si="2">SUM(I48:I64)</f>
        <v>8870</v>
      </c>
      <c r="J47" s="14"/>
      <c r="K47" s="14"/>
      <c r="L47" s="49">
        <f>SUM(L48:L64)</f>
        <v>14643.42</v>
      </c>
      <c r="M47" s="32"/>
      <c r="N47" s="8">
        <f>SUM(N48:N64)</f>
        <v>2987.05</v>
      </c>
      <c r="Q47" s="8">
        <f>SUM(Q48:Q64)</f>
        <v>5843.75</v>
      </c>
    </row>
    <row r="48" spans="1:17" ht="47.25" customHeight="1" x14ac:dyDescent="0.25">
      <c r="A48" s="7" t="s">
        <v>24</v>
      </c>
      <c r="B48" s="24" t="s">
        <v>53</v>
      </c>
      <c r="C48" s="13">
        <v>9900</v>
      </c>
      <c r="D48" s="31"/>
      <c r="E48" s="31"/>
      <c r="F48" s="31">
        <v>-7102.82</v>
      </c>
      <c r="G48" s="9">
        <f t="shared" si="0"/>
        <v>2797.1800000000003</v>
      </c>
      <c r="H48" s="31"/>
      <c r="I48" s="13"/>
      <c r="J48" s="13"/>
      <c r="K48" s="13"/>
      <c r="L48" s="50"/>
      <c r="M48" s="31" t="s">
        <v>52</v>
      </c>
      <c r="N48" s="9">
        <v>737.05</v>
      </c>
      <c r="Q48" s="9">
        <f>N48+O48+P48</f>
        <v>737.05</v>
      </c>
    </row>
    <row r="49" spans="1:17" ht="34.5" customHeight="1" x14ac:dyDescent="0.25">
      <c r="A49" s="7" t="s">
        <v>8</v>
      </c>
      <c r="B49" s="24" t="s">
        <v>74</v>
      </c>
      <c r="C49" s="13">
        <v>3072</v>
      </c>
      <c r="D49" s="31">
        <f>-0.0023+1562.24</f>
        <v>1562.2376999999999</v>
      </c>
      <c r="E49" s="31"/>
      <c r="F49" s="31"/>
      <c r="G49" s="9">
        <f t="shared" si="0"/>
        <v>4634.2376999999997</v>
      </c>
      <c r="H49" s="31" t="s">
        <v>72</v>
      </c>
      <c r="I49" s="13">
        <v>8200</v>
      </c>
      <c r="J49" s="13"/>
      <c r="K49" s="13">
        <v>192</v>
      </c>
      <c r="L49" s="48">
        <f t="shared" ref="L49" si="3">I49+J49+K49</f>
        <v>8392</v>
      </c>
      <c r="M49" s="31" t="s">
        <v>73</v>
      </c>
      <c r="N49" s="9">
        <v>1300</v>
      </c>
      <c r="Q49" s="9">
        <f>N49+O49+P49</f>
        <v>1300</v>
      </c>
    </row>
    <row r="50" spans="1:17" ht="47.25" customHeight="1" x14ac:dyDescent="0.25">
      <c r="A50" s="7" t="s">
        <v>25</v>
      </c>
      <c r="B50" s="24" t="s">
        <v>64</v>
      </c>
      <c r="C50" s="13">
        <v>1892.5</v>
      </c>
      <c r="D50" s="31"/>
      <c r="E50" s="31"/>
      <c r="F50" s="31">
        <v>500</v>
      </c>
      <c r="G50" s="9">
        <f t="shared" si="0"/>
        <v>2392.5</v>
      </c>
      <c r="H50" s="31"/>
      <c r="I50" s="13"/>
      <c r="J50" s="13"/>
      <c r="K50" s="13"/>
      <c r="L50" s="50"/>
      <c r="M50" s="31"/>
      <c r="N50" s="9"/>
      <c r="Q50" s="9"/>
    </row>
    <row r="51" spans="1:17" ht="69.75" customHeight="1" x14ac:dyDescent="0.25">
      <c r="A51" s="7" t="s">
        <v>103</v>
      </c>
      <c r="B51" s="24"/>
      <c r="C51" s="13"/>
      <c r="D51" s="31">
        <v>221.65</v>
      </c>
      <c r="E51" s="31">
        <v>244.76</v>
      </c>
      <c r="F51" s="31">
        <v>800</v>
      </c>
      <c r="G51" s="9">
        <f t="shared" si="0"/>
        <v>1266.4099999999999</v>
      </c>
      <c r="H51" s="31"/>
      <c r="I51" s="13"/>
      <c r="J51" s="13"/>
      <c r="K51" s="13"/>
      <c r="L51" s="50"/>
      <c r="M51" s="31"/>
      <c r="N51" s="9"/>
      <c r="Q51" s="9"/>
    </row>
    <row r="52" spans="1:17" ht="47.25" customHeight="1" x14ac:dyDescent="0.25">
      <c r="A52" s="7" t="s">
        <v>38</v>
      </c>
      <c r="B52" s="24" t="s">
        <v>63</v>
      </c>
      <c r="C52" s="13">
        <v>1164.4000000000001</v>
      </c>
      <c r="D52" s="31">
        <f>84.323</f>
        <v>84.322999999999993</v>
      </c>
      <c r="E52" s="31"/>
      <c r="F52" s="31"/>
      <c r="G52" s="9">
        <f t="shared" si="0"/>
        <v>1248.7230000000002</v>
      </c>
      <c r="H52" s="31"/>
      <c r="I52" s="13"/>
      <c r="J52" s="13"/>
      <c r="K52" s="13"/>
      <c r="L52" s="50"/>
      <c r="M52" s="31"/>
      <c r="N52" s="9"/>
      <c r="Q52" s="9"/>
    </row>
    <row r="53" spans="1:17" ht="47.25" customHeight="1" x14ac:dyDescent="0.25">
      <c r="A53" s="7" t="s">
        <v>117</v>
      </c>
      <c r="B53" s="24"/>
      <c r="C53" s="13"/>
      <c r="D53" s="31"/>
      <c r="E53" s="31"/>
      <c r="F53" s="31"/>
      <c r="G53" s="9"/>
      <c r="H53" s="31"/>
      <c r="I53" s="13"/>
      <c r="J53" s="13"/>
      <c r="K53" s="13"/>
      <c r="L53" s="50"/>
      <c r="M53" s="31"/>
      <c r="N53" s="9"/>
      <c r="P53">
        <v>6.7</v>
      </c>
      <c r="Q53" s="9">
        <f>N53+O53+P53</f>
        <v>6.7</v>
      </c>
    </row>
    <row r="54" spans="1:17" ht="29.25" customHeight="1" x14ac:dyDescent="0.25">
      <c r="A54" s="7" t="s">
        <v>23</v>
      </c>
      <c r="B54" s="24" t="s">
        <v>70</v>
      </c>
      <c r="C54" s="13">
        <v>568.70000000000005</v>
      </c>
      <c r="D54" s="31"/>
      <c r="E54" s="31"/>
      <c r="F54" s="31"/>
      <c r="G54" s="9">
        <f t="shared" si="0"/>
        <v>568.70000000000005</v>
      </c>
      <c r="H54" s="31"/>
      <c r="I54" s="13"/>
      <c r="J54" s="13"/>
      <c r="K54" s="13"/>
      <c r="L54" s="50"/>
      <c r="M54" s="31"/>
      <c r="N54" s="9"/>
      <c r="Q54" s="9"/>
    </row>
    <row r="55" spans="1:17" ht="29.25" customHeight="1" x14ac:dyDescent="0.25">
      <c r="A55" s="56" t="s">
        <v>34</v>
      </c>
      <c r="B55" s="24" t="s">
        <v>65</v>
      </c>
      <c r="C55" s="13">
        <v>2450</v>
      </c>
      <c r="D55" s="31"/>
      <c r="E55" s="31"/>
      <c r="F55" s="31">
        <v>-825</v>
      </c>
      <c r="G55" s="9">
        <f t="shared" si="0"/>
        <v>1625</v>
      </c>
      <c r="H55" s="31"/>
      <c r="I55" s="13"/>
      <c r="J55" s="13"/>
      <c r="K55" s="13"/>
      <c r="L55" s="50"/>
      <c r="M55" s="31"/>
      <c r="N55" s="9"/>
      <c r="Q55" s="9"/>
    </row>
    <row r="56" spans="1:17" ht="29.25" customHeight="1" x14ac:dyDescent="0.25">
      <c r="A56" s="57"/>
      <c r="B56" s="24" t="s">
        <v>66</v>
      </c>
      <c r="C56" s="13">
        <v>1836.4</v>
      </c>
      <c r="D56" s="31">
        <v>-84.45</v>
      </c>
      <c r="E56" s="31"/>
      <c r="F56" s="31"/>
      <c r="G56" s="9">
        <f t="shared" si="0"/>
        <v>1751.95</v>
      </c>
      <c r="H56" s="31"/>
      <c r="I56" s="13"/>
      <c r="J56" s="13"/>
      <c r="K56" s="13"/>
      <c r="L56" s="50"/>
      <c r="M56" s="31"/>
      <c r="N56" s="9"/>
      <c r="Q56" s="9"/>
    </row>
    <row r="57" spans="1:17" ht="29.25" customHeight="1" x14ac:dyDescent="0.25">
      <c r="A57" s="57"/>
      <c r="B57" s="24" t="s">
        <v>68</v>
      </c>
      <c r="C57" s="13">
        <v>647.29894999999999</v>
      </c>
      <c r="D57" s="31">
        <v>334.3</v>
      </c>
      <c r="E57" s="31"/>
      <c r="F57" s="31"/>
      <c r="G57" s="9">
        <f t="shared" si="0"/>
        <v>981.59895000000006</v>
      </c>
      <c r="H57" s="31"/>
      <c r="I57" s="13"/>
      <c r="J57" s="13"/>
      <c r="K57" s="13"/>
      <c r="L57" s="50"/>
      <c r="M57" s="31"/>
      <c r="N57" s="9"/>
      <c r="Q57" s="9"/>
    </row>
    <row r="58" spans="1:17" ht="26.25" customHeight="1" x14ac:dyDescent="0.25">
      <c r="A58" s="58"/>
      <c r="B58" s="24" t="s">
        <v>69</v>
      </c>
      <c r="C58" s="13">
        <v>2012.7010499999999</v>
      </c>
      <c r="D58" s="31"/>
      <c r="E58" s="31"/>
      <c r="F58" s="31"/>
      <c r="G58" s="9">
        <f t="shared" si="0"/>
        <v>2012.7010499999999</v>
      </c>
      <c r="H58" s="31"/>
      <c r="I58" s="13"/>
      <c r="J58" s="13"/>
      <c r="K58" s="13"/>
      <c r="L58" s="50"/>
      <c r="M58" s="31"/>
      <c r="N58" s="9"/>
      <c r="Q58" s="9"/>
    </row>
    <row r="59" spans="1:17" ht="15.75" hidden="1" x14ac:dyDescent="0.25">
      <c r="A59" s="7"/>
      <c r="B59" s="24"/>
      <c r="C59" s="13"/>
      <c r="D59" s="31"/>
      <c r="E59" s="31"/>
      <c r="F59" s="31"/>
      <c r="G59" s="9">
        <f t="shared" si="0"/>
        <v>0</v>
      </c>
      <c r="H59" s="31"/>
      <c r="I59" s="13"/>
      <c r="J59" s="13"/>
      <c r="K59" s="13"/>
      <c r="L59" s="50"/>
      <c r="M59" s="31"/>
      <c r="N59" s="9"/>
      <c r="Q59" s="9"/>
    </row>
    <row r="60" spans="1:17" ht="50.25" customHeight="1" x14ac:dyDescent="0.25">
      <c r="A60" s="7" t="s">
        <v>40</v>
      </c>
      <c r="B60" s="24" t="s">
        <v>67</v>
      </c>
      <c r="C60" s="15">
        <v>1069.5999999999999</v>
      </c>
      <c r="D60" s="33">
        <v>-544.25</v>
      </c>
      <c r="E60" s="33"/>
      <c r="F60" s="33"/>
      <c r="G60" s="9">
        <f t="shared" si="0"/>
        <v>525.34999999999991</v>
      </c>
      <c r="H60" s="33" t="s">
        <v>98</v>
      </c>
      <c r="I60" s="15">
        <v>70</v>
      </c>
      <c r="J60" s="15"/>
      <c r="K60" s="15"/>
      <c r="L60" s="48">
        <f t="shared" ref="L60:L63" si="4">I60+J60+K60</f>
        <v>70</v>
      </c>
      <c r="M60" s="33" t="s">
        <v>55</v>
      </c>
      <c r="N60" s="18">
        <v>200</v>
      </c>
      <c r="P60">
        <v>-4.16</v>
      </c>
      <c r="Q60" s="9">
        <f>N60+O60+P60</f>
        <v>195.84</v>
      </c>
    </row>
    <row r="61" spans="1:17" ht="24" customHeight="1" x14ac:dyDescent="0.25">
      <c r="A61" s="7" t="s">
        <v>32</v>
      </c>
      <c r="B61" s="24" t="s">
        <v>78</v>
      </c>
      <c r="C61" s="15">
        <v>243</v>
      </c>
      <c r="D61" s="33"/>
      <c r="E61" s="33"/>
      <c r="F61" s="33">
        <v>81.599999999999994</v>
      </c>
      <c r="G61" s="9">
        <f t="shared" si="0"/>
        <v>324.60000000000002</v>
      </c>
      <c r="H61" s="33"/>
      <c r="I61" s="15"/>
      <c r="J61" s="15"/>
      <c r="K61" s="15"/>
      <c r="L61" s="48"/>
      <c r="M61" s="33"/>
      <c r="N61" s="18"/>
      <c r="Q61" s="18"/>
    </row>
    <row r="62" spans="1:17" ht="37.5" customHeight="1" x14ac:dyDescent="0.25">
      <c r="A62" s="7" t="s">
        <v>33</v>
      </c>
      <c r="B62" s="24" t="s">
        <v>77</v>
      </c>
      <c r="C62" s="15">
        <v>3500</v>
      </c>
      <c r="D62" s="33">
        <v>-768.99</v>
      </c>
      <c r="E62" s="33"/>
      <c r="F62" s="33">
        <f>2168.99+831.01</f>
        <v>3000</v>
      </c>
      <c r="G62" s="9">
        <f t="shared" si="0"/>
        <v>5731.01</v>
      </c>
      <c r="H62" s="33" t="s">
        <v>75</v>
      </c>
      <c r="I62" s="15">
        <v>600</v>
      </c>
      <c r="J62" s="15"/>
      <c r="K62" s="15">
        <f>2338.64+3000</f>
        <v>5338.6399999999994</v>
      </c>
      <c r="L62" s="48">
        <f t="shared" si="4"/>
        <v>5938.6399999999994</v>
      </c>
      <c r="M62" s="33" t="s">
        <v>76</v>
      </c>
      <c r="N62" s="18">
        <v>750</v>
      </c>
      <c r="P62">
        <v>2854.16</v>
      </c>
      <c r="Q62" s="9">
        <f>N62+O62+P62</f>
        <v>3604.16</v>
      </c>
    </row>
    <row r="63" spans="1:17" ht="37.5" customHeight="1" x14ac:dyDescent="0.25">
      <c r="A63" s="7" t="s">
        <v>115</v>
      </c>
      <c r="B63" s="24"/>
      <c r="C63" s="15"/>
      <c r="D63" s="33"/>
      <c r="E63" s="33"/>
      <c r="F63" s="33"/>
      <c r="G63" s="9"/>
      <c r="H63" s="33"/>
      <c r="I63" s="15"/>
      <c r="J63" s="15"/>
      <c r="K63" s="15">
        <f>85.78+157</f>
        <v>242.78</v>
      </c>
      <c r="L63" s="48">
        <f t="shared" si="4"/>
        <v>242.78</v>
      </c>
      <c r="M63" s="33"/>
      <c r="N63" s="18"/>
      <c r="Q63" s="9"/>
    </row>
    <row r="64" spans="1:17" ht="21.75" customHeight="1" x14ac:dyDescent="0.25">
      <c r="A64" s="7" t="s">
        <v>35</v>
      </c>
      <c r="B64" s="24" t="s">
        <v>54</v>
      </c>
      <c r="C64" s="15">
        <v>2250</v>
      </c>
      <c r="D64" s="33">
        <v>-500</v>
      </c>
      <c r="E64" s="33"/>
      <c r="F64" s="33">
        <v>-1750</v>
      </c>
      <c r="G64" s="9">
        <f t="shared" si="0"/>
        <v>0</v>
      </c>
      <c r="H64" s="33"/>
      <c r="I64" s="15"/>
      <c r="J64" s="15"/>
      <c r="K64" s="15"/>
      <c r="L64" s="51"/>
      <c r="M64" s="33"/>
      <c r="N64" s="18"/>
      <c r="Q64" s="18"/>
    </row>
    <row r="65" spans="1:17" ht="27" customHeight="1" x14ac:dyDescent="0.25">
      <c r="A65" s="38" t="s">
        <v>9</v>
      </c>
      <c r="B65" s="39"/>
      <c r="C65" s="40">
        <f>C47+C14</f>
        <v>59259.299999999996</v>
      </c>
      <c r="D65" s="41">
        <f>SUM(D14:D64)</f>
        <v>50.460700000000088</v>
      </c>
      <c r="E65" s="41"/>
      <c r="F65" s="41"/>
      <c r="G65" s="40">
        <f>G47+G14</f>
        <v>55063.130699999994</v>
      </c>
      <c r="H65" s="41"/>
      <c r="I65" s="40">
        <f>I47+I14</f>
        <v>11334.2</v>
      </c>
      <c r="J65" s="40"/>
      <c r="K65" s="40"/>
      <c r="L65" s="52">
        <f>L47+L14</f>
        <v>16459.8</v>
      </c>
      <c r="M65" s="41"/>
      <c r="N65" s="40">
        <f>N47+N14</f>
        <v>4309.6499999999996</v>
      </c>
      <c r="O65">
        <f>SUM(O15:O64)</f>
        <v>-790</v>
      </c>
      <c r="Q65" s="40">
        <f t="shared" ref="Q65" si="5">Q47+Q14</f>
        <v>6796.06</v>
      </c>
    </row>
  </sheetData>
  <mergeCells count="11">
    <mergeCell ref="A1:Q1"/>
    <mergeCell ref="A2:Q2"/>
    <mergeCell ref="A3:Q3"/>
    <mergeCell ref="A4:Q4"/>
    <mergeCell ref="A5:Q5"/>
    <mergeCell ref="A6:Q6"/>
    <mergeCell ref="A55:A58"/>
    <mergeCell ref="A7:Q7"/>
    <mergeCell ref="A8:Q8"/>
    <mergeCell ref="A9:Q9"/>
    <mergeCell ref="A11:Q11"/>
  </mergeCells>
  <pageMargins left="0.78740157480314965" right="0.19685039370078741" top="0.35433070866141736" bottom="0.35433070866141736" header="0.11811023622047245" footer="0.11811023622047245"/>
  <pageSetup paperSize="9" scale="7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4</vt:lpstr>
      <vt:lpstr>'прил. 4'!Заголовки_для_печати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2014-11-17T17:13:27Z</dcterms:modified>
</cp:coreProperties>
</file>