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6D9F44A9-97FB-49A3-A910-CB58158053BE}" xr6:coauthVersionLast="47" xr6:coauthVersionMax="47" xr10:uidLastSave="{00000000-0000-0000-0000-000000000000}"/>
  <bookViews>
    <workbookView xWindow="3900" yWindow="60" windowWidth="18585" windowHeight="16140" tabRatio="228" xr2:uid="{00000000-000D-0000-FFFF-FFFF00000000}"/>
  </bookViews>
  <sheets>
    <sheet name="прил.14" sheetId="12" r:id="rId1"/>
  </sheets>
  <definedNames>
    <definedName name="_xlnm.Print_Titles" localSheetId="0">прил.14!$A:$A</definedName>
  </definedNames>
  <calcPr calcId="181029"/>
</workbook>
</file>

<file path=xl/calcChain.xml><?xml version="1.0" encoding="utf-8"?>
<calcChain xmlns="http://schemas.openxmlformats.org/spreadsheetml/2006/main">
  <c r="J19" i="12" l="1"/>
  <c r="J15" i="12"/>
  <c r="C29" i="12"/>
  <c r="C25" i="12"/>
  <c r="B21" i="12"/>
  <c r="C20" i="12"/>
  <c r="B51" i="12" l="1"/>
  <c r="B49" i="12"/>
  <c r="B50" i="12"/>
  <c r="C23" i="12" l="1"/>
  <c r="C24" i="12" l="1"/>
  <c r="J20" i="12"/>
  <c r="C42" i="12" l="1"/>
  <c r="J48" i="12"/>
  <c r="J52" i="12" s="1"/>
  <c r="C48" i="12"/>
  <c r="B48" i="12" l="1"/>
  <c r="B32" i="12"/>
  <c r="B31" i="12"/>
  <c r="C30" i="12"/>
  <c r="C52" i="12" s="1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30" i="12" l="1"/>
  <c r="B29" i="12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s="1"/>
</calcChain>
</file>

<file path=xl/sharedStrings.xml><?xml version="1.0" encoding="utf-8"?>
<sst xmlns="http://schemas.openxmlformats.org/spreadsheetml/2006/main" count="63" uniqueCount="57">
  <si>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</si>
  <si>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</si>
  <si>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</si>
  <si>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</si>
  <si>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</si>
  <si>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</si>
  <si>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</si>
  <si>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</si>
  <si>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</si>
  <si>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</si>
  <si>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</si>
  <si>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</si>
  <si>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</si>
  <si>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</si>
  <si>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</si>
  <si>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</si>
  <si>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</si>
  <si>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</si>
  <si>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</si>
  <si>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</si>
  <si>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</si>
  <si>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</si>
  <si>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</si>
  <si>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</si>
  <si>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</si>
  <si>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</si>
  <si>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</si>
  <si>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</si>
  <si>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</si>
  <si>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</si>
  <si>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</si>
  <si>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</si>
  <si>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</si>
  <si>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</si>
  <si>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</si>
  <si>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</si>
  <si>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</si>
  <si>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</si>
  <si>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</si>
  <si>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</si>
  <si>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</si>
  <si>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</si>
  <si>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</si>
  <si>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</si>
  <si>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</si>
  <si>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</si>
  <si>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</si>
  <si>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</si>
  <si>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</si>
  <si>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</si>
  <si>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</si>
  <si>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</si>
  <si>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</si>
  <si>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</si>
  <si>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</si>
  <si>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</si>
  <si>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(в ред. решений от 18.03.2024 №16, от 27.05.2024 №30, от 09.09.2024 №58, от 21.10.2024 №63)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</si>
</sst>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view="pageBreakPreview" zoomScale="90" zoomScaleNormal="60" zoomScaleSheetLayoutView="90" workbookViewId="0">
      <pane xSplit="1" ySplit="14" topLeftCell="B15" activePane="bottomRight" state="frozen"/>
      <selection pane="topRight" activeCell="B1" sqref="B1"/>
      <selection pane="bottomLeft" activeCell="A7" sqref="A7"/>
      <selection pane="bottomRight" activeCell="J13" sqref="J13:M13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48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47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20.25" customHeight="1" x14ac:dyDescent="0.25">
      <c r="A11" s="28" t="s">
        <v>56</v>
      </c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94.5" customHeight="1" x14ac:dyDescent="0.25">
      <c r="A13" s="24" t="s">
        <v>5</v>
      </c>
      <c r="B13" s="23" t="s">
        <v>4</v>
      </c>
      <c r="C13" s="19" t="s">
        <v>18</v>
      </c>
      <c r="D13" s="20"/>
      <c r="E13" s="21"/>
      <c r="F13" s="21"/>
      <c r="G13" s="21"/>
      <c r="H13" s="21"/>
      <c r="I13" s="22"/>
      <c r="J13" s="19" t="s">
        <v>19</v>
      </c>
      <c r="K13" s="20"/>
      <c r="L13" s="20"/>
      <c r="M13" s="20"/>
      <c r="N13" s="5"/>
    </row>
    <row r="14" spans="1:18" ht="45.75" customHeight="1" x14ac:dyDescent="0.25">
      <c r="A14" s="24"/>
      <c r="B14" s="23"/>
      <c r="C14" s="6" t="s">
        <v>2</v>
      </c>
      <c r="D14" s="6" t="s">
        <v>1</v>
      </c>
      <c r="E14" s="6" t="s">
        <v>3</v>
      </c>
      <c r="F14" s="6" t="s">
        <v>6</v>
      </c>
      <c r="G14" s="6" t="s">
        <v>23</v>
      </c>
      <c r="H14" s="6" t="s">
        <v>22</v>
      </c>
      <c r="I14" s="6" t="s">
        <v>21</v>
      </c>
      <c r="J14" s="7" t="s">
        <v>2</v>
      </c>
      <c r="K14" s="7" t="s">
        <v>25</v>
      </c>
      <c r="L14" s="7" t="s">
        <v>24</v>
      </c>
      <c r="M14" s="7" t="s">
        <v>20</v>
      </c>
      <c r="N14" s="5" t="s">
        <v>1</v>
      </c>
    </row>
    <row r="15" spans="1:18" ht="47.25" x14ac:dyDescent="0.25">
      <c r="A15" s="8" t="s">
        <v>37</v>
      </c>
      <c r="B15" s="9">
        <f t="shared" ref="B15:B29" si="0">SUM(C15:N15)</f>
        <v>53615.14</v>
      </c>
      <c r="C15" s="10">
        <v>17389.8</v>
      </c>
      <c r="D15" s="10"/>
      <c r="E15" s="10"/>
      <c r="F15" s="10"/>
      <c r="G15" s="10"/>
      <c r="H15" s="10"/>
      <c r="I15" s="10"/>
      <c r="J15" s="10">
        <f>33482.59+2742.75</f>
        <v>36225.339999999997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38</v>
      </c>
      <c r="B16" s="9">
        <f t="shared" si="0"/>
        <v>30049.8</v>
      </c>
      <c r="C16" s="10">
        <v>9772.25</v>
      </c>
      <c r="D16" s="10"/>
      <c r="E16" s="10"/>
      <c r="F16" s="10"/>
      <c r="G16" s="10"/>
      <c r="H16" s="10"/>
      <c r="I16" s="10"/>
      <c r="J16" s="10">
        <v>20277.55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39</v>
      </c>
      <c r="B17" s="9">
        <f t="shared" si="0"/>
        <v>32400.86</v>
      </c>
      <c r="C17" s="10">
        <v>10837.39</v>
      </c>
      <c r="D17" s="10"/>
      <c r="E17" s="10"/>
      <c r="F17" s="10"/>
      <c r="G17" s="10"/>
      <c r="H17" s="10"/>
      <c r="I17" s="10"/>
      <c r="J17" s="10">
        <v>21563.47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40</v>
      </c>
      <c r="B18" s="9">
        <f t="shared" si="0"/>
        <v>5967.11</v>
      </c>
      <c r="C18" s="10">
        <v>2485.4499999999998</v>
      </c>
      <c r="D18" s="10"/>
      <c r="E18" s="10"/>
      <c r="F18" s="10"/>
      <c r="G18" s="10"/>
      <c r="H18" s="10"/>
      <c r="I18" s="10"/>
      <c r="J18" s="10">
        <v>3481.66</v>
      </c>
      <c r="K18" s="10"/>
      <c r="L18" s="10"/>
      <c r="M18" s="10"/>
      <c r="N18" s="11"/>
      <c r="O18" s="1">
        <v>1566</v>
      </c>
      <c r="P18" s="12">
        <f>J18-O18</f>
        <v>1915.6599999999999</v>
      </c>
      <c r="Q18" s="1">
        <v>2804.2</v>
      </c>
      <c r="R18" s="4">
        <f>C18-Q18</f>
        <v>-318.75</v>
      </c>
    </row>
    <row r="19" spans="1:18" ht="47.25" x14ac:dyDescent="0.25">
      <c r="A19" s="8" t="s">
        <v>41</v>
      </c>
      <c r="B19" s="9">
        <f t="shared" si="0"/>
        <v>83458.55</v>
      </c>
      <c r="C19" s="10">
        <v>9997.9699999999993</v>
      </c>
      <c r="D19" s="10"/>
      <c r="E19" s="10"/>
      <c r="F19" s="10"/>
      <c r="G19" s="10"/>
      <c r="H19" s="10"/>
      <c r="I19" s="10"/>
      <c r="J19" s="10">
        <f>77114-3653.42</f>
        <v>73460.58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42</v>
      </c>
      <c r="B20" s="9">
        <f t="shared" si="0"/>
        <v>32113.280000000002</v>
      </c>
      <c r="C20" s="10">
        <f>7891.8+28.33</f>
        <v>7920.13</v>
      </c>
      <c r="D20" s="10"/>
      <c r="E20" s="10"/>
      <c r="F20" s="10"/>
      <c r="G20" s="10"/>
      <c r="H20" s="10"/>
      <c r="I20" s="10"/>
      <c r="J20" s="10">
        <f>500.27+23692.88</f>
        <v>24193.15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55</v>
      </c>
      <c r="B21" s="9">
        <f t="shared" si="0"/>
        <v>2729.62</v>
      </c>
      <c r="C21" s="10">
        <v>2729.62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  <c r="P21" s="13"/>
    </row>
    <row r="22" spans="1:18" ht="46.5" customHeight="1" x14ac:dyDescent="0.25">
      <c r="A22" s="8" t="s">
        <v>49</v>
      </c>
      <c r="B22" s="9">
        <f t="shared" si="0"/>
        <v>20307.560000000001</v>
      </c>
      <c r="C22" s="10">
        <v>4051.47</v>
      </c>
      <c r="D22" s="10"/>
      <c r="E22" s="10"/>
      <c r="F22" s="10"/>
      <c r="G22" s="10"/>
      <c r="H22" s="10"/>
      <c r="I22" s="10"/>
      <c r="J22" s="10">
        <v>16256.09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33617.26</v>
      </c>
      <c r="C23" s="10">
        <f>32734.19+883.07</f>
        <v>33617.26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15045.88</v>
      </c>
      <c r="C24" s="10">
        <f>15045.88+360-360</f>
        <v>15045.88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16342.5</v>
      </c>
      <c r="C25" s="10">
        <f>15938.85+343.1+60.55</f>
        <v>16342.5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7492.86</v>
      </c>
      <c r="C26" s="10">
        <v>7492.86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3701.63</v>
      </c>
      <c r="C27" s="10">
        <v>3701.63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5027.58</v>
      </c>
      <c r="C28" s="10">
        <v>5027.58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10306.57</v>
      </c>
      <c r="C29" s="10">
        <f>9835.25+287.15+184.17</f>
        <v>10306.57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32</v>
      </c>
      <c r="B30" s="9">
        <f>B33+B34+B35+B36+B37+B38+B39+B40+B41+B42+B31+B32</f>
        <v>46658.62</v>
      </c>
      <c r="C30" s="10">
        <f>C33+C34+C35+C36+C37+C38+C39+C40+C41+C42+C31+C32</f>
        <v>46658.62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x14ac:dyDescent="0.25">
      <c r="A31" s="8" t="s">
        <v>43</v>
      </c>
      <c r="B31" s="9">
        <f t="shared" ref="B31:B42" si="1">SUM(C31:N31)</f>
        <v>1305.9000000000001</v>
      </c>
      <c r="C31" s="10">
        <v>1305.9000000000001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x14ac:dyDescent="0.25">
      <c r="A32" s="8" t="s">
        <v>44</v>
      </c>
      <c r="B32" s="9">
        <f t="shared" si="1"/>
        <v>596.83000000000004</v>
      </c>
      <c r="C32" s="10">
        <v>596.83000000000004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x14ac:dyDescent="0.25">
      <c r="A33" s="8" t="s">
        <v>45</v>
      </c>
      <c r="B33" s="9">
        <f t="shared" si="1"/>
        <v>2845.1</v>
      </c>
      <c r="C33" s="10">
        <v>2845.1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4" ht="31.5" x14ac:dyDescent="0.25">
      <c r="A34" s="8" t="s">
        <v>36</v>
      </c>
      <c r="B34" s="9">
        <f t="shared" si="1"/>
        <v>664.3</v>
      </c>
      <c r="C34" s="10">
        <v>664.3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4" x14ac:dyDescent="0.25">
      <c r="A35" s="8" t="s">
        <v>26</v>
      </c>
      <c r="B35" s="9">
        <f t="shared" si="1"/>
        <v>1643.57</v>
      </c>
      <c r="C35" s="10">
        <v>1643.57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4" ht="31.5" x14ac:dyDescent="0.25">
      <c r="A36" s="8" t="s">
        <v>51</v>
      </c>
      <c r="B36" s="9">
        <f t="shared" si="1"/>
        <v>16455.27</v>
      </c>
      <c r="C36" s="10">
        <v>16455.27</v>
      </c>
      <c r="D36" s="10"/>
      <c r="E36" s="10"/>
      <c r="F36" s="10"/>
      <c r="G36" s="10"/>
      <c r="H36" s="10"/>
      <c r="I36" s="10"/>
      <c r="J36" s="10">
        <v>0</v>
      </c>
      <c r="K36" s="10"/>
      <c r="L36" s="10"/>
      <c r="M36" s="10"/>
      <c r="N36" s="11"/>
    </row>
    <row r="37" spans="1:14" ht="31.5" x14ac:dyDescent="0.25">
      <c r="A37" s="8" t="s">
        <v>50</v>
      </c>
      <c r="B37" s="9">
        <f t="shared" si="1"/>
        <v>12596.33</v>
      </c>
      <c r="C37" s="10">
        <v>12596.33</v>
      </c>
      <c r="D37" s="10"/>
      <c r="E37" s="10"/>
      <c r="F37" s="10"/>
      <c r="G37" s="10"/>
      <c r="H37" s="10"/>
      <c r="I37" s="10"/>
      <c r="J37" s="10">
        <v>0</v>
      </c>
      <c r="K37" s="10"/>
      <c r="L37" s="10"/>
      <c r="M37" s="10"/>
      <c r="N37" s="11"/>
    </row>
    <row r="38" spans="1:14" x14ac:dyDescent="0.25">
      <c r="A38" s="8" t="s">
        <v>27</v>
      </c>
      <c r="B38" s="9">
        <f t="shared" si="1"/>
        <v>4883.99</v>
      </c>
      <c r="C38" s="10">
        <v>4883.99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4" x14ac:dyDescent="0.25">
      <c r="A39" s="8" t="s">
        <v>28</v>
      </c>
      <c r="B39" s="9">
        <f t="shared" si="1"/>
        <v>2907.23</v>
      </c>
      <c r="C39" s="10">
        <v>2907.23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4" x14ac:dyDescent="0.25">
      <c r="A40" s="8" t="s">
        <v>29</v>
      </c>
      <c r="B40" s="9">
        <f t="shared" si="1"/>
        <v>735.23</v>
      </c>
      <c r="C40" s="10">
        <v>735.23</v>
      </c>
      <c r="D40" s="10"/>
      <c r="E40" s="10"/>
      <c r="F40" s="10"/>
      <c r="G40" s="10"/>
      <c r="H40" s="10"/>
      <c r="I40" s="10"/>
      <c r="J40" s="10">
        <v>0</v>
      </c>
      <c r="K40" s="10"/>
      <c r="L40" s="10"/>
      <c r="M40" s="10"/>
      <c r="N40" s="11"/>
    </row>
    <row r="41" spans="1:14" x14ac:dyDescent="0.25">
      <c r="A41" s="8" t="s">
        <v>30</v>
      </c>
      <c r="B41" s="9">
        <f t="shared" si="1"/>
        <v>1176.3499999999999</v>
      </c>
      <c r="C41" s="10">
        <v>1176.3499999999999</v>
      </c>
      <c r="D41" s="10"/>
      <c r="E41" s="10"/>
      <c r="F41" s="10"/>
      <c r="G41" s="10"/>
      <c r="H41" s="10"/>
      <c r="I41" s="10"/>
      <c r="J41" s="10">
        <v>0</v>
      </c>
      <c r="K41" s="10"/>
      <c r="L41" s="10"/>
      <c r="M41" s="10"/>
      <c r="N41" s="11"/>
    </row>
    <row r="42" spans="1:14" x14ac:dyDescent="0.25">
      <c r="A42" s="8" t="s">
        <v>31</v>
      </c>
      <c r="B42" s="9">
        <f t="shared" si="1"/>
        <v>848.51999999999987</v>
      </c>
      <c r="C42" s="10">
        <f>1717.12-868.6</f>
        <v>848.51999999999987</v>
      </c>
      <c r="D42" s="10"/>
      <c r="E42" s="10"/>
      <c r="F42" s="10"/>
      <c r="G42" s="10"/>
      <c r="H42" s="10"/>
      <c r="I42" s="10"/>
      <c r="J42" s="10">
        <v>0</v>
      </c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3158.38</v>
      </c>
      <c r="C45" s="10">
        <v>3158.38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33</v>
      </c>
      <c r="B46" s="9">
        <f>SUM(C46:N46)</f>
        <v>14437.07</v>
      </c>
      <c r="C46" s="10">
        <v>14437.07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34</v>
      </c>
      <c r="B47" s="9">
        <f>SUM(C47:N47)</f>
        <v>5526.65</v>
      </c>
      <c r="C47" s="10">
        <v>0</v>
      </c>
      <c r="D47" s="10"/>
      <c r="E47" s="10"/>
      <c r="F47" s="10"/>
      <c r="G47" s="10"/>
      <c r="H47" s="10"/>
      <c r="I47" s="10"/>
      <c r="J47" s="10">
        <v>5526.65</v>
      </c>
      <c r="K47" s="10"/>
      <c r="L47" s="10"/>
      <c r="M47" s="10"/>
      <c r="N47" s="11"/>
    </row>
    <row r="48" spans="1:14" x14ac:dyDescent="0.25">
      <c r="A48" s="8" t="s">
        <v>46</v>
      </c>
      <c r="B48" s="9">
        <f>SUM(C48:N48)</f>
        <v>9919.4500000000007</v>
      </c>
      <c r="C48" s="10">
        <f>10556.59-29-1225-330.74</f>
        <v>8971.85</v>
      </c>
      <c r="D48" s="10"/>
      <c r="E48" s="10"/>
      <c r="F48" s="10"/>
      <c r="G48" s="10"/>
      <c r="H48" s="10"/>
      <c r="I48" s="10"/>
      <c r="J48" s="10">
        <f>616.86+330.74</f>
        <v>947.6</v>
      </c>
      <c r="K48" s="10"/>
      <c r="L48" s="10"/>
      <c r="M48" s="10"/>
      <c r="N48" s="11"/>
    </row>
    <row r="49" spans="1:15" x14ac:dyDescent="0.25">
      <c r="A49" s="8" t="s">
        <v>52</v>
      </c>
      <c r="B49" s="9">
        <f t="shared" ref="B49:B51" si="2">SUM(C49:N49)</f>
        <v>41.16</v>
      </c>
      <c r="C49" s="10">
        <v>41.16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53</v>
      </c>
      <c r="B50" s="9">
        <f t="shared" si="2"/>
        <v>28.89</v>
      </c>
      <c r="C50" s="10">
        <v>28.89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54</v>
      </c>
      <c r="B51" s="9">
        <f t="shared" si="2"/>
        <v>373.9</v>
      </c>
      <c r="C51" s="10">
        <v>373.9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432320.32000000007</v>
      </c>
      <c r="C52" s="15">
        <f>C15+C16+C17+C18+C19+C20+C22+C23+C24+C25+C26+C27+C28+C29+C30+C45+C46+C47+C48+C49+C50+C51+C21</f>
        <v>230388.23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201932.09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2024-10-23T14:16:35Z</dcterms:modified>
</cp:coreProperties>
</file>