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1170" yWindow="1155" windowWidth="18750" windowHeight="15045" tabRatio="879"/>
  </bookViews>
  <sheets>
    <sheet name="прил.1 (нал., ненал.)" sheetId="1" r:id="rId1"/>
  </sheets>
  <definedNames>
    <definedName name="_xlnm.Print_Titles" localSheetId="0">'прил.1 (нал., ненал.)'!$7:$7</definedName>
  </definedNames>
  <calcPr calcId="125725"/>
</workbook>
</file>

<file path=xl/calcChain.xml><?xml version="1.0" encoding="utf-8"?>
<calcChain xmlns="http://schemas.openxmlformats.org/spreadsheetml/2006/main">
  <c r="D41" i="1"/>
  <c r="I15" l="1"/>
  <c r="F15"/>
  <c r="F10"/>
  <c r="I45"/>
  <c r="I44"/>
  <c r="I43"/>
  <c r="I42"/>
  <c r="I41"/>
  <c r="I40"/>
  <c r="G40"/>
  <c r="I39"/>
  <c r="I38" s="1"/>
  <c r="G38"/>
  <c r="I37"/>
  <c r="I36"/>
  <c r="I35" s="1"/>
  <c r="G35"/>
  <c r="I34"/>
  <c r="I33"/>
  <c r="G32"/>
  <c r="I31"/>
  <c r="I30" s="1"/>
  <c r="G30"/>
  <c r="I29"/>
  <c r="I28"/>
  <c r="I27"/>
  <c r="I26"/>
  <c r="G25"/>
  <c r="I22"/>
  <c r="I21"/>
  <c r="I20"/>
  <c r="I19"/>
  <c r="I18"/>
  <c r="G17"/>
  <c r="I16"/>
  <c r="I14"/>
  <c r="G13"/>
  <c r="I12"/>
  <c r="I11"/>
  <c r="G11"/>
  <c r="I10"/>
  <c r="I9" s="1"/>
  <c r="G9"/>
  <c r="F42"/>
  <c r="F45"/>
  <c r="E46"/>
  <c r="I32" l="1"/>
  <c r="I13"/>
  <c r="I17"/>
  <c r="I8" s="1"/>
  <c r="G24"/>
  <c r="G23" s="1"/>
  <c r="I25"/>
  <c r="G8"/>
  <c r="Q26"/>
  <c r="I24" l="1"/>
  <c r="I23" s="1"/>
  <c r="I46" s="1"/>
  <c r="G46"/>
  <c r="F43"/>
  <c r="D40"/>
  <c r="P26"/>
  <c r="S26" s="1"/>
  <c r="R19"/>
  <c r="P19"/>
  <c r="P14"/>
  <c r="R14" s="1"/>
  <c r="S14" s="1"/>
  <c r="Q10"/>
  <c r="S10" s="1"/>
  <c r="S19" l="1"/>
  <c r="F22"/>
  <c r="F21"/>
  <c r="F20"/>
  <c r="F19"/>
  <c r="F18"/>
  <c r="F16"/>
  <c r="F14"/>
  <c r="F12"/>
  <c r="D25"/>
  <c r="F29"/>
  <c r="D13"/>
  <c r="D17"/>
  <c r="F37"/>
  <c r="F36"/>
  <c r="D35"/>
  <c r="F34"/>
  <c r="F35" l="1"/>
  <c r="D32"/>
  <c r="F33"/>
  <c r="D30"/>
  <c r="F28"/>
  <c r="F27"/>
  <c r="F26"/>
  <c r="D9"/>
  <c r="F9"/>
  <c r="D11"/>
  <c r="F11"/>
  <c r="F31"/>
  <c r="D38"/>
  <c r="F39"/>
  <c r="F41"/>
  <c r="F44"/>
  <c r="F40" l="1"/>
  <c r="F38"/>
  <c r="F30"/>
  <c r="F32"/>
  <c r="F25"/>
  <c r="F13"/>
  <c r="D8"/>
  <c r="D24"/>
  <c r="D23" s="1"/>
  <c r="F17"/>
  <c r="D46" l="1"/>
  <c r="F24"/>
  <c r="F23" s="1"/>
  <c r="F8"/>
  <c r="F46" l="1"/>
</calcChain>
</file>

<file path=xl/sharedStrings.xml><?xml version="1.0" encoding="utf-8"?>
<sst xmlns="http://schemas.openxmlformats.org/spreadsheetml/2006/main" count="105" uniqueCount="102">
  <si>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</si>
  <si>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</si>
  <si>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</si>
  <si>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</si>
  <si>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</si>
  <si>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</si>
  <si>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</si>
  <si>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</si>
  <si>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</si>
  <si>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</si>
  <si>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</si>
  <si>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</si>
  <si>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</si>
  <si>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</si>
  <si>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</si>
  <si>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</si>
  <si>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</si>
  <si>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</si>
  <si>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</si>
  <si>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</si>
  <si>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</si>
  <si>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</si>
  <si>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</si>
  <si>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</si>
  <si>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</si>
  <si>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</si>
  <si>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</si>
  <si>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</si>
  <si>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</si>
  <si>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</si>
  <si>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</si>
  <si>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</si>
  <si>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</si>
  <si>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</si>
  <si>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</si>
  <si>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</si>
  <si>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</si>
  <si>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</si>
  <si>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</si>
  <si>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</si>
  <si>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</si>
  <si>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</si>
  <si>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</si>
  <si>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</si>
  <si>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000 1 13 00000 00 0000 000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</si>
  <si>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</si>
  <si>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</si>
  <si>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</si>
  <si>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</si>
  <si>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</si>
  <si>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</si>
  <si>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</si>
  <si>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</si>
  <si>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</si>
  <si>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</si>
  <si>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</si>
  <si>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</si>
  <si>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</si>
  <si>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</si>
  <si>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</si>
  <si>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</si>
  <si>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</si>
  <si>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</si>
  <si>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</si>
  <si>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</si>
  <si>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</si>
  <si>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</si>
  <si>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</si>
  <si>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</si>
  <si>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</si>
  <si>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</si>
  <si>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</si>
  <si>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</si>
  <si>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</si>
  <si>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</si>
  <si>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</si>
  <si>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</si>
  <si>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</si>
  <si>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</si>
  <si>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 xml:space="preserve"> Светлогорского городского округа </t>
  </si>
  <si>
    <t xml:space="preserve">к решению окружного Совета депутатов </t>
  </si>
  <si>
    <t>ФОТ</t>
  </si>
  <si>
    <t>вычеты</t>
  </si>
  <si>
    <t>контингент</t>
  </si>
  <si>
    <t>сумма_2019</t>
  </si>
  <si>
    <t>И_дефлятора</t>
  </si>
  <si>
    <t>⅀</t>
  </si>
  <si>
    <t>отм. ЕНВД</t>
  </si>
  <si>
    <r>
      <t>⅀</t>
    </r>
    <r>
      <rPr>
        <vertAlign val="subscript"/>
        <sz val="14"/>
        <rFont val="Times New Roman"/>
        <family val="1"/>
        <charset val="204"/>
      </rPr>
      <t>налога в бюджет</t>
    </r>
  </si>
  <si>
    <r>
      <t>⅀</t>
    </r>
    <r>
      <rPr>
        <vertAlign val="subscript"/>
        <sz val="12"/>
        <rFont val="Times New Roman"/>
        <family val="1"/>
        <charset val="204"/>
      </rPr>
      <t>налога в бюджет</t>
    </r>
  </si>
  <si>
    <t>Кз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</si>
  <si>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</si>
  <si>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</si>
  <si>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2025</t>
  </si>
  <si>
    <t>Приложение № 3</t>
  </si>
  <si>
    <t>(тыс. руб.)</t>
  </si>
  <si>
    <t>Единый сельскохозяйственный налог</t>
  </si>
  <si>
    <t>182 1 05 03000 02 0000 110</t>
  </si>
  <si>
    <t>Доходы от сдачи в аренду имущества, составляющего казну городских округов (за исключением земельных участков)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</si>
  <si>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плановый период 2025 и 2026 годов</t>
  </si>
  <si>
    <t>2026</t>
  </si>
  <si>
    <r>
      <t>от "18" декабря 2023 года №82</t>
    </r>
    <r>
      <rPr>
        <u/>
        <sz val="12"/>
        <rFont val="Times New Roman"/>
        <family val="1"/>
        <charset val="204"/>
      </rPr>
      <t xml:space="preserve">        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</si>
</sst>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1" fillId="0" borderId="1" xfId="0" applyNumberFormat="1" applyFont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/>
    <xf numFmtId="164" fontId="1" fillId="0" borderId="0" xfId="0" applyNumberFormat="1" applyFont="1"/>
    <xf numFmtId="164" fontId="9" fillId="0" borderId="0" xfId="0" applyNumberFormat="1" applyFont="1"/>
    <xf numFmtId="9" fontId="2" fillId="0" borderId="0" xfId="0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5" fontId="2" fillId="0" borderId="0" xfId="0" applyNumberFormat="1" applyFont="1"/>
    <xf numFmtId="164" fontId="2" fillId="2" borderId="0" xfId="0" applyNumberFormat="1" applyFont="1" applyFill="1"/>
    <xf numFmtId="164" fontId="2" fillId="3" borderId="0" xfId="0" applyNumberFormat="1" applyFont="1" applyFill="1"/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2" fillId="4" borderId="0" xfId="0" applyNumberFormat="1" applyFont="1" applyFill="1"/>
    <xf numFmtId="4" fontId="2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164" fontId="13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/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T49"/>
  <sheetViews>
    <sheetView showGridLines="0" tabSelected="1" zoomScale="106" zoomScaleNormal="106" workbookViewId="0">
      <selection activeCell="A4" sqref="A4:I4"/>
    </sheetView>
  </sheetViews>
  <sheetFormatPr defaultRowHeight="15.75" outlineLevelCol="1"/>
  <cols>
    <col min="1" max="1" width="32.140625" style="3" customWidth="1"/>
    <col min="2" max="2" width="63.7109375" style="3" customWidth="1"/>
    <col min="3" max="3" width="4.28515625" style="11" hidden="1" customWidth="1"/>
    <col min="4" max="4" width="15.5703125" style="13" hidden="1" customWidth="1" outlineLevel="1"/>
    <col min="5" max="5" width="13.28515625" style="19" hidden="1" customWidth="1" outlineLevel="1"/>
    <col min="6" max="6" width="14.42578125" style="13" customWidth="1" collapsed="1"/>
    <col min="7" max="7" width="15.5703125" style="13" hidden="1" customWidth="1" outlineLevel="1"/>
    <col min="8" max="8" width="13.28515625" style="19" hidden="1" customWidth="1" outlineLevel="1"/>
    <col min="9" max="9" width="14" style="13" customWidth="1" collapsed="1"/>
    <col min="10" max="13" width="9.140625" style="3" customWidth="1"/>
    <col min="14" max="14" width="13.140625" style="59" hidden="1" customWidth="1"/>
    <col min="15" max="15" width="10.5703125" style="59" hidden="1" customWidth="1"/>
    <col min="16" max="16" width="10.7109375" style="3" hidden="1" customWidth="1"/>
    <col min="17" max="17" width="11.42578125" style="3" hidden="1" customWidth="1"/>
    <col min="18" max="18" width="12.140625" style="3" hidden="1" customWidth="1"/>
    <col min="19" max="19" width="14.28515625" style="3" hidden="1" customWidth="1"/>
    <col min="20" max="20" width="9.140625" style="3" hidden="1" customWidth="1"/>
    <col min="21" max="22" width="9.140625" style="3" customWidth="1"/>
    <col min="23" max="16384" width="9.140625" style="3"/>
  </cols>
  <sheetData>
    <row r="1" spans="1:20">
      <c r="A1" s="77" t="s">
        <v>94</v>
      </c>
      <c r="B1" s="77"/>
      <c r="C1" s="78"/>
      <c r="D1" s="78"/>
      <c r="E1" s="78"/>
      <c r="F1" s="78"/>
      <c r="G1" s="78"/>
      <c r="H1" s="78"/>
      <c r="I1" s="78"/>
    </row>
    <row r="2" spans="1:20" ht="15.75" customHeight="1">
      <c r="A2" s="77" t="s">
        <v>80</v>
      </c>
      <c r="B2" s="77"/>
      <c r="C2" s="78"/>
      <c r="D2" s="78"/>
      <c r="E2" s="78"/>
      <c r="F2" s="78"/>
      <c r="G2" s="78"/>
      <c r="H2" s="78"/>
      <c r="I2" s="78"/>
    </row>
    <row r="3" spans="1:20" ht="15.75" customHeight="1">
      <c r="A3" s="77" t="s">
        <v>79</v>
      </c>
      <c r="B3" s="77"/>
      <c r="C3" s="78"/>
      <c r="D3" s="78"/>
      <c r="E3" s="78"/>
      <c r="F3" s="78"/>
      <c r="G3" s="78"/>
      <c r="H3" s="78"/>
      <c r="I3" s="78"/>
    </row>
    <row r="4" spans="1:20" ht="15.75" customHeight="1">
      <c r="A4" s="77" t="s">
        <v>101</v>
      </c>
      <c r="B4" s="77"/>
      <c r="C4" s="78"/>
      <c r="D4" s="78"/>
      <c r="E4" s="78"/>
      <c r="F4" s="78"/>
      <c r="G4" s="78"/>
      <c r="H4" s="78"/>
      <c r="I4" s="78"/>
    </row>
    <row r="5" spans="1:20" ht="51.75" customHeight="1">
      <c r="A5" s="79" t="s">
        <v>99</v>
      </c>
      <c r="B5" s="79"/>
      <c r="C5" s="80"/>
      <c r="D5" s="80"/>
      <c r="E5" s="80"/>
      <c r="F5" s="80"/>
      <c r="G5" s="80"/>
      <c r="H5" s="80"/>
      <c r="I5" s="80"/>
    </row>
    <row r="6" spans="1:20">
      <c r="F6" s="23"/>
      <c r="I6" s="76" t="s">
        <v>95</v>
      </c>
    </row>
    <row r="7" spans="1:20" ht="31.5">
      <c r="A7" s="2" t="s">
        <v>22</v>
      </c>
      <c r="B7" s="1" t="s">
        <v>0</v>
      </c>
      <c r="D7" s="2" t="s">
        <v>1</v>
      </c>
      <c r="E7" s="22" t="s">
        <v>26</v>
      </c>
      <c r="F7" s="74" t="s">
        <v>93</v>
      </c>
      <c r="G7" s="74" t="s">
        <v>1</v>
      </c>
      <c r="H7" s="75" t="s">
        <v>26</v>
      </c>
      <c r="I7" s="74" t="s">
        <v>100</v>
      </c>
    </row>
    <row r="8" spans="1:20" ht="30.75" customHeight="1">
      <c r="A8" s="9"/>
      <c r="B8" s="58" t="s">
        <v>2</v>
      </c>
      <c r="C8" s="57"/>
      <c r="D8" s="49">
        <f>D9+D11+D13+D17+D22</f>
        <v>393226</v>
      </c>
      <c r="E8" s="48"/>
      <c r="F8" s="49">
        <f>F9+F13+F22+F11+F17</f>
        <v>393226</v>
      </c>
      <c r="G8" s="49">
        <f>G9+G11+G13+G17+G22</f>
        <v>412738</v>
      </c>
      <c r="H8" s="48"/>
      <c r="I8" s="49">
        <f>I9+I13+I22+I11+I17</f>
        <v>412738</v>
      </c>
    </row>
    <row r="9" spans="1:20" ht="22.5" customHeight="1">
      <c r="A9" s="28" t="s">
        <v>3</v>
      </c>
      <c r="B9" s="29" t="s">
        <v>35</v>
      </c>
      <c r="C9" s="30"/>
      <c r="D9" s="44">
        <f>D10</f>
        <v>200980</v>
      </c>
      <c r="E9" s="50"/>
      <c r="F9" s="44">
        <f>F10</f>
        <v>200980</v>
      </c>
      <c r="G9" s="44">
        <f>G10</f>
        <v>213150</v>
      </c>
      <c r="H9" s="50"/>
      <c r="I9" s="44">
        <f>I10</f>
        <v>213150</v>
      </c>
      <c r="N9" s="63" t="s">
        <v>81</v>
      </c>
      <c r="O9" s="63" t="s">
        <v>82</v>
      </c>
      <c r="P9" s="64"/>
      <c r="Q9" s="64" t="s">
        <v>83</v>
      </c>
      <c r="R9" s="64"/>
      <c r="S9" s="68" t="s">
        <v>89</v>
      </c>
    </row>
    <row r="10" spans="1:20">
      <c r="A10" s="10" t="s">
        <v>4</v>
      </c>
      <c r="B10" s="6" t="s">
        <v>75</v>
      </c>
      <c r="C10" s="15">
        <v>0.3</v>
      </c>
      <c r="D10" s="71">
        <v>200980</v>
      </c>
      <c r="E10" s="47"/>
      <c r="F10" s="18">
        <f>D10+E10</f>
        <v>200980</v>
      </c>
      <c r="G10" s="71">
        <v>213150</v>
      </c>
      <c r="H10" s="47"/>
      <c r="I10" s="18">
        <f>G10+H10</f>
        <v>213150</v>
      </c>
      <c r="N10" s="73">
        <v>2579598</v>
      </c>
      <c r="O10" s="59">
        <v>50460</v>
      </c>
      <c r="P10" s="62">
        <v>0.13</v>
      </c>
      <c r="Q10" s="67">
        <f>SUM(N10-O10)*P10</f>
        <v>328787.94</v>
      </c>
      <c r="R10" s="62">
        <v>0.33</v>
      </c>
      <c r="S10" s="66">
        <f>Q10*R10</f>
        <v>108500.0202</v>
      </c>
    </row>
    <row r="11" spans="1:20" ht="48.75" customHeight="1">
      <c r="A11" s="33" t="s">
        <v>41</v>
      </c>
      <c r="B11" s="36" t="s">
        <v>40</v>
      </c>
      <c r="C11" s="35"/>
      <c r="D11" s="72">
        <f>D12</f>
        <v>8000</v>
      </c>
      <c r="E11" s="46"/>
      <c r="F11" s="44">
        <f>F12</f>
        <v>8000</v>
      </c>
      <c r="G11" s="72">
        <f>G12</f>
        <v>8000</v>
      </c>
      <c r="H11" s="46"/>
      <c r="I11" s="44">
        <f>I12</f>
        <v>8000</v>
      </c>
    </row>
    <row r="12" spans="1:20" ht="65.25" customHeight="1">
      <c r="A12" s="10" t="s">
        <v>43</v>
      </c>
      <c r="B12" s="6" t="s">
        <v>42</v>
      </c>
      <c r="C12" s="12"/>
      <c r="D12" s="71">
        <v>8000</v>
      </c>
      <c r="E12" s="47"/>
      <c r="F12" s="18">
        <f>D12+E12</f>
        <v>8000</v>
      </c>
      <c r="G12" s="71">
        <v>8000</v>
      </c>
      <c r="H12" s="47"/>
      <c r="I12" s="18">
        <f>G12+H12</f>
        <v>8000</v>
      </c>
    </row>
    <row r="13" spans="1:20" ht="15.75" customHeight="1">
      <c r="A13" s="37" t="s">
        <v>5</v>
      </c>
      <c r="B13" s="36" t="s">
        <v>6</v>
      </c>
      <c r="C13" s="30"/>
      <c r="D13" s="44">
        <f>SUM(D14:D16)</f>
        <v>72026</v>
      </c>
      <c r="E13" s="50"/>
      <c r="F13" s="44">
        <f>SUM(F14:F16)</f>
        <v>72026</v>
      </c>
      <c r="G13" s="44">
        <f>SUM(G14:G16)</f>
        <v>75398</v>
      </c>
      <c r="H13" s="50"/>
      <c r="I13" s="44">
        <f>SUM(I14:I16)</f>
        <v>75398</v>
      </c>
      <c r="N13" s="12" t="s">
        <v>84</v>
      </c>
      <c r="O13" s="12" t="s">
        <v>85</v>
      </c>
      <c r="P13" s="64" t="s">
        <v>86</v>
      </c>
      <c r="Q13" s="11" t="s">
        <v>87</v>
      </c>
      <c r="R13" s="64" t="s">
        <v>86</v>
      </c>
      <c r="S13" s="69" t="s">
        <v>88</v>
      </c>
      <c r="T13" s="11"/>
    </row>
    <row r="14" spans="1:20" ht="33.75" customHeight="1">
      <c r="A14" s="10" t="s">
        <v>76</v>
      </c>
      <c r="B14" s="6" t="s">
        <v>70</v>
      </c>
      <c r="C14" s="15">
        <v>0.25</v>
      </c>
      <c r="D14" s="18">
        <v>51350</v>
      </c>
      <c r="E14" s="20"/>
      <c r="F14" s="18">
        <f>D14+E14</f>
        <v>51350</v>
      </c>
      <c r="G14" s="18">
        <v>53700</v>
      </c>
      <c r="H14" s="20"/>
      <c r="I14" s="18">
        <f>G14+H14</f>
        <v>53700</v>
      </c>
      <c r="N14" s="59">
        <v>104000</v>
      </c>
      <c r="O14" s="65">
        <v>1.038</v>
      </c>
      <c r="P14" s="59">
        <f>N14*O14</f>
        <v>107952</v>
      </c>
      <c r="Q14" s="65">
        <v>1.0449999999999999</v>
      </c>
      <c r="R14" s="67">
        <f>P14*Q14</f>
        <v>112809.84</v>
      </c>
      <c r="S14" s="66">
        <f>R14*C14</f>
        <v>28202.46</v>
      </c>
    </row>
    <row r="15" spans="1:20" ht="33.75" customHeight="1">
      <c r="A15" s="6" t="s">
        <v>97</v>
      </c>
      <c r="B15" s="6" t="s">
        <v>96</v>
      </c>
      <c r="C15" s="39"/>
      <c r="D15" s="18">
        <v>1676</v>
      </c>
      <c r="E15" s="51"/>
      <c r="F15" s="18">
        <f>D15+E15</f>
        <v>1676</v>
      </c>
      <c r="G15" s="18">
        <v>1748</v>
      </c>
      <c r="H15" s="51"/>
      <c r="I15" s="18">
        <f>G15+H15</f>
        <v>1748</v>
      </c>
      <c r="O15" s="65"/>
      <c r="P15" s="59"/>
      <c r="Q15" s="65"/>
      <c r="R15" s="67"/>
      <c r="S15" s="66"/>
    </row>
    <row r="16" spans="1:20" ht="31.5" customHeight="1">
      <c r="A16" s="6" t="s">
        <v>36</v>
      </c>
      <c r="B16" s="6" t="s">
        <v>37</v>
      </c>
      <c r="C16" s="14"/>
      <c r="D16" s="18">
        <v>19000</v>
      </c>
      <c r="E16" s="51"/>
      <c r="F16" s="18">
        <f t="shared" ref="F16:F22" si="0">D16+E16</f>
        <v>19000</v>
      </c>
      <c r="G16" s="18">
        <v>19950</v>
      </c>
      <c r="H16" s="51"/>
      <c r="I16" s="18">
        <f t="shared" ref="I16" si="1">G16+H16</f>
        <v>19950</v>
      </c>
      <c r="N16" s="59">
        <v>8539</v>
      </c>
      <c r="S16" s="66">
        <v>10539</v>
      </c>
    </row>
    <row r="17" spans="1:19" s="26" customFormat="1">
      <c r="A17" s="36" t="s">
        <v>32</v>
      </c>
      <c r="B17" s="36" t="s">
        <v>31</v>
      </c>
      <c r="C17" s="38"/>
      <c r="D17" s="44">
        <f>D18+D19+D20+D21</f>
        <v>107220</v>
      </c>
      <c r="E17" s="52"/>
      <c r="F17" s="44">
        <f>F18+F19+F20+F21</f>
        <v>107220</v>
      </c>
      <c r="G17" s="44">
        <f>G18+G19+G20+G21</f>
        <v>111190</v>
      </c>
      <c r="H17" s="52"/>
      <c r="I17" s="44">
        <f>I18+I19+I20+I21</f>
        <v>111190</v>
      </c>
      <c r="N17" s="60"/>
      <c r="O17" s="60"/>
    </row>
    <row r="18" spans="1:19" ht="51.75" customHeight="1">
      <c r="A18" s="6" t="s">
        <v>45</v>
      </c>
      <c r="B18" s="6" t="s">
        <v>46</v>
      </c>
      <c r="C18" s="41"/>
      <c r="D18" s="18">
        <v>30320</v>
      </c>
      <c r="E18" s="53"/>
      <c r="F18" s="18">
        <f t="shared" si="0"/>
        <v>30320</v>
      </c>
      <c r="G18" s="18">
        <v>32800</v>
      </c>
      <c r="H18" s="53"/>
      <c r="I18" s="18">
        <f t="shared" ref="I18:I19" si="2">G18+H18</f>
        <v>32800</v>
      </c>
      <c r="N18" s="59">
        <v>18165</v>
      </c>
      <c r="S18" s="66">
        <v>18165</v>
      </c>
    </row>
    <row r="19" spans="1:19" ht="31.5" customHeight="1">
      <c r="A19" s="6" t="s">
        <v>33</v>
      </c>
      <c r="B19" s="6" t="s">
        <v>34</v>
      </c>
      <c r="C19" s="16">
        <v>0.25</v>
      </c>
      <c r="D19" s="18">
        <v>30210</v>
      </c>
      <c r="E19" s="21"/>
      <c r="F19" s="18">
        <f t="shared" si="0"/>
        <v>30210</v>
      </c>
      <c r="G19" s="18">
        <v>30810</v>
      </c>
      <c r="H19" s="21"/>
      <c r="I19" s="18">
        <f t="shared" si="2"/>
        <v>30810</v>
      </c>
      <c r="N19" s="59">
        <v>60255</v>
      </c>
      <c r="O19" s="65">
        <v>0.2</v>
      </c>
      <c r="P19" s="59">
        <f>N19*O19</f>
        <v>12051</v>
      </c>
      <c r="Q19" s="62">
        <v>0.05</v>
      </c>
      <c r="R19" s="70">
        <f>N19*Q19</f>
        <v>3012.75</v>
      </c>
      <c r="S19" s="66">
        <f>P19+R19</f>
        <v>15063.75</v>
      </c>
    </row>
    <row r="20" spans="1:19" ht="31.5">
      <c r="A20" s="6" t="s">
        <v>48</v>
      </c>
      <c r="B20" s="6" t="s">
        <v>47</v>
      </c>
      <c r="C20" s="39"/>
      <c r="D20" s="18">
        <v>38950</v>
      </c>
      <c r="E20" s="40"/>
      <c r="F20" s="18">
        <f>D20+E20</f>
        <v>38950</v>
      </c>
      <c r="G20" s="18">
        <v>39540</v>
      </c>
      <c r="H20" s="40"/>
      <c r="I20" s="18">
        <f>G20+H20</f>
        <v>39540</v>
      </c>
      <c r="N20" s="59">
        <v>27408</v>
      </c>
      <c r="S20" s="66">
        <v>27408</v>
      </c>
    </row>
    <row r="21" spans="1:19" ht="31.5" customHeight="1">
      <c r="A21" s="6" t="s">
        <v>49</v>
      </c>
      <c r="B21" s="6" t="s">
        <v>50</v>
      </c>
      <c r="C21" s="39"/>
      <c r="D21" s="18">
        <v>7740</v>
      </c>
      <c r="E21" s="40"/>
      <c r="F21" s="18">
        <f t="shared" si="0"/>
        <v>7740</v>
      </c>
      <c r="G21" s="18">
        <v>8040</v>
      </c>
      <c r="H21" s="40"/>
      <c r="I21" s="18">
        <f t="shared" ref="I21:I22" si="3">G21+H21</f>
        <v>8040</v>
      </c>
      <c r="N21" s="59">
        <v>5756</v>
      </c>
      <c r="S21" s="66">
        <v>5756</v>
      </c>
    </row>
    <row r="22" spans="1:19" s="30" customFormat="1" ht="21.75" customHeight="1">
      <c r="A22" s="36" t="s">
        <v>7</v>
      </c>
      <c r="B22" s="36" t="s">
        <v>8</v>
      </c>
      <c r="C22" s="42"/>
      <c r="D22" s="44">
        <v>5000</v>
      </c>
      <c r="E22" s="45"/>
      <c r="F22" s="44">
        <f t="shared" si="0"/>
        <v>5000</v>
      </c>
      <c r="G22" s="44">
        <v>5000</v>
      </c>
      <c r="H22" s="45"/>
      <c r="I22" s="44">
        <f t="shared" si="3"/>
        <v>5000</v>
      </c>
      <c r="N22" s="61"/>
      <c r="O22" s="61"/>
    </row>
    <row r="23" spans="1:19" ht="37.5" customHeight="1">
      <c r="A23" s="10"/>
      <c r="B23" s="56" t="s">
        <v>9</v>
      </c>
      <c r="C23" s="57"/>
      <c r="D23" s="44">
        <f>D24+D35+D38+D40+D44+D45+D43</f>
        <v>150621</v>
      </c>
      <c r="E23" s="47"/>
      <c r="F23" s="44">
        <f>F24+F35+F38+F40+F44+F45+F43</f>
        <v>150621</v>
      </c>
      <c r="G23" s="44">
        <f>G24+G35+G38+G40+G44+G45+G43</f>
        <v>149421.80000000002</v>
      </c>
      <c r="H23" s="47"/>
      <c r="I23" s="44">
        <f>I24+I35+I38+I40+I44+I45+I43</f>
        <v>149421.80000000002</v>
      </c>
    </row>
    <row r="24" spans="1:19" s="30" customFormat="1" ht="57">
      <c r="A24" s="36" t="s">
        <v>51</v>
      </c>
      <c r="B24" s="36" t="s">
        <v>52</v>
      </c>
      <c r="D24" s="44">
        <f>D25+D30+D32</f>
        <v>123755.4</v>
      </c>
      <c r="E24" s="50"/>
      <c r="F24" s="44">
        <f>F25+F30+F32</f>
        <v>123755.4</v>
      </c>
      <c r="G24" s="44">
        <f>G25+G30+G32</f>
        <v>122556.20000000001</v>
      </c>
      <c r="H24" s="50"/>
      <c r="I24" s="44">
        <f>I25+I30+I32</f>
        <v>122556.20000000001</v>
      </c>
      <c r="N24" s="61"/>
      <c r="O24" s="61"/>
    </row>
    <row r="25" spans="1:19" s="30" customFormat="1" ht="99.75">
      <c r="A25" s="36" t="s">
        <v>58</v>
      </c>
      <c r="B25" s="36" t="s">
        <v>59</v>
      </c>
      <c r="D25" s="43">
        <f>D26+D28+D29</f>
        <v>121200.8</v>
      </c>
      <c r="E25" s="54"/>
      <c r="F25" s="43">
        <f>F26+F28+F29</f>
        <v>121200.8</v>
      </c>
      <c r="G25" s="43">
        <f>G26+G28+G29</f>
        <v>120017.8</v>
      </c>
      <c r="H25" s="54"/>
      <c r="I25" s="43">
        <f>I26+I28+I29</f>
        <v>120017.8</v>
      </c>
      <c r="N25" s="61"/>
      <c r="O25" s="61"/>
      <c r="Q25" s="30" t="s">
        <v>90</v>
      </c>
    </row>
    <row r="26" spans="1:19" ht="78" customHeight="1">
      <c r="A26" s="6" t="s">
        <v>77</v>
      </c>
      <c r="B26" s="6" t="s">
        <v>53</v>
      </c>
      <c r="D26" s="55">
        <v>119495.8</v>
      </c>
      <c r="E26" s="47"/>
      <c r="F26" s="18">
        <f t="shared" ref="F26:F29" si="4">D26+E26</f>
        <v>119495.8</v>
      </c>
      <c r="G26" s="55">
        <v>118312.8</v>
      </c>
      <c r="H26" s="47"/>
      <c r="I26" s="18">
        <f t="shared" ref="I26:I29" si="5">G26+H26</f>
        <v>118312.8</v>
      </c>
      <c r="N26" s="59">
        <v>118506</v>
      </c>
      <c r="O26" s="65">
        <v>0.8</v>
      </c>
      <c r="P26" s="59">
        <f>N26*O26</f>
        <v>94804.800000000003</v>
      </c>
      <c r="Q26" s="3">
        <f>19421.2-11226</f>
        <v>8195.2000000000007</v>
      </c>
      <c r="S26" s="59">
        <f>Q26+P26</f>
        <v>103000</v>
      </c>
    </row>
    <row r="27" spans="1:19" ht="80.25" hidden="1" customHeight="1">
      <c r="A27" s="6" t="s">
        <v>39</v>
      </c>
      <c r="B27" s="6" t="s">
        <v>27</v>
      </c>
      <c r="D27" s="18"/>
      <c r="E27" s="47"/>
      <c r="F27" s="18">
        <f t="shared" si="4"/>
        <v>0</v>
      </c>
      <c r="G27" s="18"/>
      <c r="H27" s="47"/>
      <c r="I27" s="18">
        <f t="shared" si="5"/>
        <v>0</v>
      </c>
    </row>
    <row r="28" spans="1:19" ht="81.75" hidden="1" customHeight="1">
      <c r="A28" s="6" t="s">
        <v>54</v>
      </c>
      <c r="B28" s="6" t="s">
        <v>55</v>
      </c>
      <c r="D28" s="18"/>
      <c r="E28" s="47"/>
      <c r="F28" s="18">
        <f t="shared" si="4"/>
        <v>0</v>
      </c>
      <c r="G28" s="18"/>
      <c r="H28" s="47"/>
      <c r="I28" s="18">
        <f t="shared" si="5"/>
        <v>0</v>
      </c>
    </row>
    <row r="29" spans="1:19" ht="31.5">
      <c r="A29" s="6" t="s">
        <v>78</v>
      </c>
      <c r="B29" s="6" t="s">
        <v>98</v>
      </c>
      <c r="D29" s="18">
        <v>1705</v>
      </c>
      <c r="E29" s="47"/>
      <c r="F29" s="18">
        <f t="shared" si="4"/>
        <v>1705</v>
      </c>
      <c r="G29" s="18">
        <v>1705</v>
      </c>
      <c r="H29" s="47"/>
      <c r="I29" s="18">
        <f t="shared" si="5"/>
        <v>1705</v>
      </c>
    </row>
    <row r="30" spans="1:19" ht="31.5">
      <c r="A30" s="34" t="s">
        <v>38</v>
      </c>
      <c r="B30" s="34" t="s">
        <v>30</v>
      </c>
      <c r="C30" s="25"/>
      <c r="D30" s="44">
        <f>D31</f>
        <v>542.20000000000005</v>
      </c>
      <c r="E30" s="46"/>
      <c r="F30" s="44">
        <f>F31</f>
        <v>542.20000000000005</v>
      </c>
      <c r="G30" s="44">
        <f>G31</f>
        <v>563.79999999999995</v>
      </c>
      <c r="H30" s="46"/>
      <c r="I30" s="44">
        <f>I31</f>
        <v>563.79999999999995</v>
      </c>
    </row>
    <row r="31" spans="1:19" ht="54" customHeight="1">
      <c r="A31" s="6" t="s">
        <v>56</v>
      </c>
      <c r="B31" s="6" t="s">
        <v>57</v>
      </c>
      <c r="D31" s="18">
        <v>542.20000000000005</v>
      </c>
      <c r="E31" s="47"/>
      <c r="F31" s="18">
        <f t="shared" ref="F31:F44" si="6">D31+E31</f>
        <v>542.20000000000005</v>
      </c>
      <c r="G31" s="18">
        <v>563.79999999999995</v>
      </c>
      <c r="H31" s="47"/>
      <c r="I31" s="18">
        <f t="shared" ref="I31" si="7">G31+H31</f>
        <v>563.79999999999995</v>
      </c>
    </row>
    <row r="32" spans="1:19" ht="94.5" customHeight="1">
      <c r="A32" s="29" t="s">
        <v>60</v>
      </c>
      <c r="B32" s="29" t="s">
        <v>61</v>
      </c>
      <c r="C32" s="30"/>
      <c r="D32" s="44">
        <f>D33+D34</f>
        <v>2012.4</v>
      </c>
      <c r="E32" s="50"/>
      <c r="F32" s="44">
        <f>F33+F34</f>
        <v>2012.4</v>
      </c>
      <c r="G32" s="44">
        <f>G33+G34</f>
        <v>1974.6</v>
      </c>
      <c r="H32" s="50"/>
      <c r="I32" s="44">
        <f>I33+I34</f>
        <v>1974.6</v>
      </c>
    </row>
    <row r="33" spans="1:15" ht="50.25" customHeight="1">
      <c r="A33" s="6" t="s">
        <v>62</v>
      </c>
      <c r="B33" s="6" t="s">
        <v>63</v>
      </c>
      <c r="D33" s="18"/>
      <c r="F33" s="18">
        <f t="shared" ref="F33" si="8">D33+E33</f>
        <v>0</v>
      </c>
      <c r="G33" s="18">
        <v>0</v>
      </c>
      <c r="I33" s="18">
        <f t="shared" ref="I33" si="9">G33+H33</f>
        <v>0</v>
      </c>
    </row>
    <row r="34" spans="1:15" ht="102.75" customHeight="1">
      <c r="A34" s="6" t="s">
        <v>64</v>
      </c>
      <c r="B34" s="6" t="s">
        <v>65</v>
      </c>
      <c r="D34" s="18">
        <v>2012.4</v>
      </c>
      <c r="F34" s="18">
        <f>D34+E34</f>
        <v>2012.4</v>
      </c>
      <c r="G34" s="18">
        <v>1974.6</v>
      </c>
      <c r="I34" s="18">
        <f>G34+H34</f>
        <v>1974.6</v>
      </c>
    </row>
    <row r="35" spans="1:15" s="30" customFormat="1" ht="29.25" customHeight="1">
      <c r="A35" s="36" t="s">
        <v>66</v>
      </c>
      <c r="B35" s="36" t="s">
        <v>10</v>
      </c>
      <c r="D35" s="24">
        <f>D36+D37</f>
        <v>1500</v>
      </c>
      <c r="E35" s="27"/>
      <c r="F35" s="24">
        <f>F36+F37</f>
        <v>1500</v>
      </c>
      <c r="G35" s="24">
        <f>G36+G37</f>
        <v>1500</v>
      </c>
      <c r="H35" s="27"/>
      <c r="I35" s="24">
        <f>I36+I37</f>
        <v>1500</v>
      </c>
      <c r="N35" s="61"/>
      <c r="O35" s="61"/>
    </row>
    <row r="36" spans="1:15" ht="24" customHeight="1">
      <c r="A36" s="6" t="s">
        <v>11</v>
      </c>
      <c r="B36" s="6" t="s">
        <v>12</v>
      </c>
      <c r="D36" s="17">
        <v>1500</v>
      </c>
      <c r="F36" s="18">
        <f>D36+E36</f>
        <v>1500</v>
      </c>
      <c r="G36" s="17">
        <v>1500</v>
      </c>
      <c r="I36" s="18">
        <f>G36+H36</f>
        <v>1500</v>
      </c>
    </row>
    <row r="37" spans="1:15" ht="24" hidden="1" customHeight="1">
      <c r="A37" s="6" t="s">
        <v>72</v>
      </c>
      <c r="B37" s="6" t="s">
        <v>71</v>
      </c>
      <c r="D37" s="17">
        <v>0</v>
      </c>
      <c r="F37" s="18">
        <f>D37+E37</f>
        <v>0</v>
      </c>
      <c r="G37" s="17">
        <v>0</v>
      </c>
      <c r="I37" s="18">
        <f>G37+H37</f>
        <v>0</v>
      </c>
    </row>
    <row r="38" spans="1:15" s="30" customFormat="1" ht="30" customHeight="1">
      <c r="A38" s="36" t="s">
        <v>25</v>
      </c>
      <c r="B38" s="36" t="s">
        <v>23</v>
      </c>
      <c r="D38" s="32">
        <f>D39</f>
        <v>365.6</v>
      </c>
      <c r="E38" s="31"/>
      <c r="F38" s="32">
        <f>F39</f>
        <v>365.6</v>
      </c>
      <c r="G38" s="32">
        <f>G39</f>
        <v>365.6</v>
      </c>
      <c r="H38" s="31"/>
      <c r="I38" s="32">
        <f>I39</f>
        <v>365.6</v>
      </c>
      <c r="N38" s="61"/>
      <c r="O38" s="61"/>
    </row>
    <row r="39" spans="1:15" ht="48.75" customHeight="1">
      <c r="A39" s="6" t="s">
        <v>44</v>
      </c>
      <c r="B39" s="6" t="s">
        <v>24</v>
      </c>
      <c r="D39" s="17">
        <v>365.6</v>
      </c>
      <c r="F39" s="17">
        <f t="shared" si="6"/>
        <v>365.6</v>
      </c>
      <c r="G39" s="17">
        <v>365.6</v>
      </c>
      <c r="I39" s="17">
        <f t="shared" ref="I39" si="10">G39+H39</f>
        <v>365.6</v>
      </c>
    </row>
    <row r="40" spans="1:15" s="30" customFormat="1" ht="45" customHeight="1">
      <c r="A40" s="36" t="s">
        <v>29</v>
      </c>
      <c r="B40" s="36" t="s">
        <v>28</v>
      </c>
      <c r="D40" s="32">
        <f>D41+D42</f>
        <v>20000</v>
      </c>
      <c r="E40" s="31"/>
      <c r="F40" s="32">
        <f>F41+F42</f>
        <v>20000</v>
      </c>
      <c r="G40" s="32">
        <f>G41+G42</f>
        <v>20000</v>
      </c>
      <c r="H40" s="31"/>
      <c r="I40" s="32">
        <f>I41+I42</f>
        <v>20000</v>
      </c>
      <c r="N40" s="61"/>
      <c r="O40" s="61"/>
    </row>
    <row r="41" spans="1:15" ht="99" customHeight="1">
      <c r="A41" s="6" t="s">
        <v>91</v>
      </c>
      <c r="B41" s="6" t="s">
        <v>92</v>
      </c>
      <c r="D41" s="17">
        <f>0</f>
        <v>0</v>
      </c>
      <c r="F41" s="17">
        <f t="shared" si="6"/>
        <v>0</v>
      </c>
      <c r="G41" s="17">
        <v>0</v>
      </c>
      <c r="I41" s="17">
        <f t="shared" ref="I41" si="11">G41+H41</f>
        <v>0</v>
      </c>
    </row>
    <row r="42" spans="1:15" ht="62.25" customHeight="1">
      <c r="A42" s="6" t="s">
        <v>68</v>
      </c>
      <c r="B42" s="6" t="s">
        <v>67</v>
      </c>
      <c r="D42" s="17">
        <v>20000</v>
      </c>
      <c r="F42" s="17">
        <f>D42+E42</f>
        <v>20000</v>
      </c>
      <c r="G42" s="17">
        <v>20000</v>
      </c>
      <c r="I42" s="17">
        <f>G42+H42</f>
        <v>20000</v>
      </c>
    </row>
    <row r="43" spans="1:15" hidden="1">
      <c r="A43" s="36" t="s">
        <v>73</v>
      </c>
      <c r="B43" s="34" t="s">
        <v>74</v>
      </c>
      <c r="D43" s="17"/>
      <c r="F43" s="24">
        <f t="shared" si="6"/>
        <v>0</v>
      </c>
      <c r="G43" s="17"/>
      <c r="I43" s="24">
        <f t="shared" ref="I43:I44" si="12">G43+H43</f>
        <v>0</v>
      </c>
    </row>
    <row r="44" spans="1:15" s="30" customFormat="1" ht="18.75" customHeight="1">
      <c r="A44" s="36" t="s">
        <v>13</v>
      </c>
      <c r="B44" s="36" t="s">
        <v>14</v>
      </c>
      <c r="D44" s="32">
        <v>5000</v>
      </c>
      <c r="E44" s="31"/>
      <c r="F44" s="32">
        <f t="shared" si="6"/>
        <v>5000</v>
      </c>
      <c r="G44" s="32">
        <v>5000</v>
      </c>
      <c r="H44" s="31"/>
      <c r="I44" s="32">
        <f t="shared" si="12"/>
        <v>5000</v>
      </c>
      <c r="N44" s="61"/>
      <c r="O44" s="61"/>
    </row>
    <row r="45" spans="1:15" s="30" customFormat="1" ht="19.5" customHeight="1">
      <c r="A45" s="36" t="s">
        <v>15</v>
      </c>
      <c r="B45" s="36" t="s">
        <v>69</v>
      </c>
      <c r="D45" s="32"/>
      <c r="E45" s="31"/>
      <c r="F45" s="32">
        <f>D45+E45</f>
        <v>0</v>
      </c>
      <c r="G45" s="32">
        <v>0</v>
      </c>
      <c r="H45" s="31"/>
      <c r="I45" s="32">
        <f>G45+H45</f>
        <v>0</v>
      </c>
      <c r="N45" s="61"/>
      <c r="O45" s="61"/>
    </row>
    <row r="46" spans="1:15" ht="21" customHeight="1">
      <c r="A46" s="6"/>
      <c r="B46" s="7" t="s">
        <v>16</v>
      </c>
      <c r="D46" s="24">
        <f>D23+D8</f>
        <v>543847</v>
      </c>
      <c r="E46" s="19">
        <f>SUM(E9:E45)</f>
        <v>0</v>
      </c>
      <c r="F46" s="24">
        <f>F23+F8</f>
        <v>543847</v>
      </c>
      <c r="G46" s="24">
        <f>G23+G8</f>
        <v>562159.80000000005</v>
      </c>
      <c r="I46" s="24">
        <f>I23+I8</f>
        <v>562159.80000000005</v>
      </c>
    </row>
    <row r="47" spans="1:15" hidden="1">
      <c r="A47" s="4" t="s">
        <v>17</v>
      </c>
      <c r="B47" s="5" t="s">
        <v>18</v>
      </c>
    </row>
    <row r="48" spans="1:15" ht="31.5" hidden="1">
      <c r="A48" s="4" t="s">
        <v>19</v>
      </c>
      <c r="B48" s="6" t="s">
        <v>20</v>
      </c>
    </row>
    <row r="49" spans="1:2" ht="21" hidden="1" customHeight="1">
      <c r="A49" s="4"/>
      <c r="B49" s="8" t="s">
        <v>21</v>
      </c>
    </row>
  </sheetData>
  <mergeCells count="5">
    <mergeCell ref="A1:I1"/>
    <mergeCell ref="A2:I2"/>
    <mergeCell ref="A3:I3"/>
    <mergeCell ref="A4:I4"/>
    <mergeCell ref="A5:I5"/>
  </mergeCells>
  <pageMargins left="0.70866141732283472" right="0.19685039370078741" top="0.55118110236220474" bottom="7.874015748031496E-2" header="0.11811023622047245" footer="0.1181102362204724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2023-12-18T15:22:46Z</dcterms:modified>
</cp:coreProperties>
</file>