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120" yWindow="105" windowWidth="15120" windowHeight="8010" activeTab="1"/>
  </bookViews>
  <sheets>
    <sheet name="Прил.1" sheetId="3" r:id="rId1"/>
    <sheet name="Прил.2" sheetId="4" r:id="rId2"/>
  </sheets>
  <definedNames>
    <definedName name="_xlnm.Print_Titles" localSheetId="0">Прил.1!$8:$9</definedName>
    <definedName name="_xlnm.Print_Titles" localSheetId="1">Прил.2!$8:$9</definedName>
  </definedNames>
  <calcPr calcId="145621"/>
</workbook>
</file>

<file path=xl/calcChain.xml><?xml version="1.0" encoding="utf-8"?>
<calcChain xmlns="http://schemas.openxmlformats.org/spreadsheetml/2006/main">
  <c r="G86" i="4" l="1"/>
  <c r="G85" i="4"/>
  <c r="G84" i="4"/>
  <c r="G83" i="4"/>
  <c r="G82" i="4"/>
  <c r="G80" i="4"/>
  <c r="G79" i="4"/>
  <c r="G78" i="4"/>
  <c r="G77" i="4"/>
  <c r="G76" i="4"/>
  <c r="G75" i="4"/>
  <c r="G74" i="4"/>
  <c r="G73" i="4"/>
  <c r="G72" i="4"/>
  <c r="G71" i="4"/>
  <c r="G69" i="4"/>
  <c r="G68" i="4"/>
  <c r="G67" i="4"/>
  <c r="G66" i="4"/>
  <c r="G65" i="4"/>
  <c r="G64" i="4"/>
  <c r="G62" i="4"/>
  <c r="G61" i="4"/>
  <c r="G57" i="4"/>
  <c r="G54" i="4"/>
  <c r="G53" i="4"/>
  <c r="G38" i="4"/>
  <c r="G36" i="4"/>
  <c r="G33" i="4"/>
  <c r="G32" i="4"/>
  <c r="G27" i="4"/>
  <c r="G24" i="4"/>
  <c r="G22" i="4"/>
  <c r="G21" i="4"/>
  <c r="G18" i="4"/>
  <c r="G17" i="4"/>
  <c r="G16" i="4"/>
  <c r="G15" i="4"/>
  <c r="E13" i="4" l="1"/>
  <c r="E11" i="4" s="1"/>
  <c r="D13" i="4"/>
  <c r="D11" i="4" s="1"/>
  <c r="E87" i="4"/>
  <c r="D87" i="4"/>
  <c r="E81" i="4"/>
  <c r="D81" i="4"/>
  <c r="D75" i="4"/>
  <c r="D70" i="4" s="1"/>
  <c r="D80" i="4"/>
  <c r="E70" i="4"/>
  <c r="E63" i="4"/>
  <c r="E60" i="4"/>
  <c r="D63" i="4"/>
  <c r="D60" i="4"/>
  <c r="E55" i="4"/>
  <c r="D55" i="4"/>
  <c r="E41" i="4"/>
  <c r="D41" i="4"/>
  <c r="E45" i="4"/>
  <c r="D45" i="4"/>
  <c r="E39" i="4"/>
  <c r="D39" i="4"/>
  <c r="E26" i="4"/>
  <c r="E20" i="4"/>
  <c r="E19" i="4" s="1"/>
  <c r="E31" i="4"/>
  <c r="E37" i="4"/>
  <c r="D37" i="4"/>
  <c r="D31" i="4"/>
  <c r="D30" i="4" s="1"/>
  <c r="D26" i="4"/>
  <c r="D20" i="4"/>
  <c r="D19" i="4" s="1"/>
  <c r="F87" i="4"/>
  <c r="F81" i="4"/>
  <c r="G81" i="4" s="1"/>
  <c r="F70" i="4"/>
  <c r="G70" i="4" s="1"/>
  <c r="F63" i="4"/>
  <c r="G63" i="4" s="1"/>
  <c r="F60" i="4"/>
  <c r="G60" i="4" s="1"/>
  <c r="F59" i="4"/>
  <c r="F55" i="4"/>
  <c r="F46" i="4"/>
  <c r="F45" i="4" s="1"/>
  <c r="G45" i="4" s="1"/>
  <c r="F42" i="4"/>
  <c r="F41" i="4" s="1"/>
  <c r="F39" i="4"/>
  <c r="F37" i="4"/>
  <c r="G37" i="4" s="1"/>
  <c r="F35" i="4"/>
  <c r="G35" i="4" s="1"/>
  <c r="F31" i="4"/>
  <c r="F26" i="4"/>
  <c r="G26" i="4" s="1"/>
  <c r="F20" i="4"/>
  <c r="G20" i="4" s="1"/>
  <c r="F19" i="4"/>
  <c r="F14" i="4"/>
  <c r="G14" i="4" s="1"/>
  <c r="F13" i="4"/>
  <c r="D87" i="3"/>
  <c r="D70" i="3"/>
  <c r="D63" i="3"/>
  <c r="F30" i="4" l="1"/>
  <c r="G55" i="4"/>
  <c r="F11" i="4"/>
  <c r="G13" i="4"/>
  <c r="F58" i="4"/>
  <c r="E30" i="4"/>
  <c r="G30" i="4" s="1"/>
  <c r="G31" i="4"/>
  <c r="G19" i="4"/>
  <c r="E59" i="4"/>
  <c r="E58" i="4" s="1"/>
  <c r="D59" i="4"/>
  <c r="D58" i="4" s="1"/>
  <c r="D10" i="4"/>
  <c r="D20" i="3"/>
  <c r="D14" i="3"/>
  <c r="D19" i="3"/>
  <c r="D13" i="3"/>
  <c r="D11" i="3" s="1"/>
  <c r="D81" i="3"/>
  <c r="D60" i="3"/>
  <c r="D55" i="3"/>
  <c r="D46" i="3"/>
  <c r="D45" i="3" s="1"/>
  <c r="D42" i="3"/>
  <c r="D41" i="3" s="1"/>
  <c r="D39" i="3"/>
  <c r="D37" i="3"/>
  <c r="D35" i="3"/>
  <c r="D31" i="3"/>
  <c r="D26" i="3"/>
  <c r="G59" i="4" l="1"/>
  <c r="G58" i="4"/>
  <c r="F10" i="4"/>
  <c r="F89" i="4" s="1"/>
  <c r="G11" i="4"/>
  <c r="D89" i="4"/>
  <c r="E10" i="4"/>
  <c r="E89" i="4" s="1"/>
  <c r="G89" i="4" s="1"/>
  <c r="D59" i="3"/>
  <c r="D58" i="3" s="1"/>
  <c r="D30" i="3"/>
  <c r="D10" i="3" s="1"/>
  <c r="D89" i="3" l="1"/>
  <c r="G10" i="4"/>
</calcChain>
</file>

<file path=xl/sharedStrings.xml><?xml version="1.0" encoding="utf-8"?>
<sst xmlns="http://schemas.openxmlformats.org/spreadsheetml/2006/main" count="370" uniqueCount="180">
  <si>
    <t>Приложение № 1</t>
  </si>
  <si>
    <t>182 1 01 02010 01 0000 110</t>
  </si>
  <si>
    <t>Единый налог на вмененный доход для отдельных видов деятельности</t>
  </si>
  <si>
    <t>000 1 08 00000 00 0000 000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</si>
  <si>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</si>
  <si>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498 1 12 01000 01 0000 120</t>
  </si>
  <si>
    <t>Приложение № 2</t>
  </si>
  <si>
    <t>(тыс. руб.)</t>
  </si>
  <si>
    <t>Код классификации 
доходов бюджета</t>
  </si>
  <si>
    <t>Наименование группы, подгруппы, статьи, подстатьи, элемента доходов</t>
  </si>
  <si>
    <t>Исполнено</t>
  </si>
  <si>
    <t>1</t>
  </si>
  <si>
    <t>000 1 00 00000 00 0000 000</t>
  </si>
  <si>
    <t>НАЛОГОВЫЕ И НЕНАЛОГОВЫЕ ДОХОДЫ</t>
  </si>
  <si>
    <t>182 1 01 00000 00 0000 000</t>
  </si>
  <si>
    <t xml:space="preserve">НАЛОГИ НА ПРИБЫЛЬ, ДОХОДЫ                                                                                                                                                                                                                                      </t>
  </si>
  <si>
    <t>182 1 01 01000 00 0000 110</t>
  </si>
  <si>
    <t xml:space="preserve">Налог на прибыль организаций                                                                                                                                                                                                                                   </t>
  </si>
  <si>
    <t>182 1 01 02000 01 0000 110</t>
  </si>
  <si>
    <r>
      <t>Налог на доходы физических лиц</t>
    </r>
    <r>
      <rPr>
        <vertAlign val="superscript"/>
        <sz val="10"/>
        <rFont val="Times New Roman"/>
        <family val="1"/>
        <charset val="204"/>
      </rPr>
      <t xml:space="preserve"> </t>
    </r>
  </si>
  <si>
    <t>181 1 01 02020 01 0000 110</t>
  </si>
  <si>
    <t>182 1 010 2030 01 0000 110</t>
  </si>
  <si>
    <t>182 1 010 2040 01 0000 110</t>
  </si>
  <si>
    <t>182 1 010 2070 01 0000 110</t>
  </si>
  <si>
    <t>182 1 05 00000 00 0000 000</t>
  </si>
  <si>
    <t xml:space="preserve">НАЛОГИ НА СОВОКУПНЫЙ ДОХОД                                                                                                                                                                                                                                     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</si>
  <si>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</si>
  <si>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</si>
  <si>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</si>
  <si>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182 1 05 01020 01 0000 110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</si>
  <si>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</si>
  <si>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182 1 05 02000 01 0000 110</t>
  </si>
  <si>
    <t>182 1 05 03000 01 0000 110</t>
  </si>
  <si>
    <t xml:space="preserve">Единый сельскохозяйственный налог </t>
  </si>
  <si>
    <t xml:space="preserve">ГОСУДАРСТВЕННАЯ ПОШЛИНА                                                                                                                                                                                                                                </t>
  </si>
  <si>
    <t>000 1 08 03010 01 0000 110</t>
  </si>
  <si>
    <t xml:space="preserve">Государственная пошлина по делам, рассматриваемым в судах общей юрисдикции, мировыми судьями  (за исключением Верховного Суда Российской Федерации)                                                                           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</si>
  <si>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</si>
  <si>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                                                                                                                                             </t>
  </si>
  <si>
    <t>182 1 09 00000 00 0000 000</t>
  </si>
  <si>
    <t xml:space="preserve">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</si>
  <si>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</si>
  <si>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                                                                                                                                                               </t>
  </si>
  <si>
    <t>000 1 11 05000 00 0000 120</t>
  </si>
  <si>
    <t>377 1110501010 0000 120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</si>
  <si>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</si>
  <si>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377 1110502505 0000 120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</si>
  <si>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</si>
  <si>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000 1110503505 0000 120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</si>
  <si>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</si>
  <si>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</si>
  <si>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                                                                                                                     </t>
  </si>
  <si>
    <t>000 1110904505 0000 120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</si>
  <si>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</si>
  <si>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000 1 12 00000 00 0000 000</t>
  </si>
  <si>
    <t xml:space="preserve">ПЛАТЕЖИ ПРИ ПОЛЬЗОВАНИИ ПРИРОДНЫМИ РЕСУРСАМИ                                                                                                                                                                                                                   </t>
  </si>
  <si>
    <r>
      <t>Плата за негативное воздействие на окружающую среду</t>
    </r>
    <r>
      <rPr>
        <vertAlign val="superscript"/>
        <sz val="10"/>
        <rFont val="Times New Roman"/>
        <family val="1"/>
        <charset val="204"/>
      </rPr>
      <t xml:space="preserve"> </t>
    </r>
  </si>
  <si>
    <t>000 1 13 00000 00 0000 000</t>
  </si>
  <si>
    <t xml:space="preserve">ДОХОДЫ ОТ ОКАЗАНИЯ ПЛАТНЫХ УСЛУГ И КОМПЕНСАЦИИ ЗАТРАТ ГОСУДАРСТВА                                                                                                                                                                                              </t>
  </si>
  <si>
    <t>000 1 130 3050 05 0000 130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</si>
  <si>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</si>
  <si>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000 1 14 00000 00 0000 000</t>
  </si>
  <si>
    <t xml:space="preserve">ДОХОДЫ ОТ ПРОДАЖИ МАТЕРИАЛЬНЫХ И НЕМАТЕРИАЛЬНЫХ АКТИВОВ                                                                                                                                                                                                        </t>
  </si>
  <si>
    <t>000 1 14 06000 00 0000 430</t>
  </si>
  <si>
    <t>Доходы от продажи земельных участков, находящихся в 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</si>
  <si>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000 1 14 06014 10 0000 430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</si>
  <si>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</si>
  <si>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000 1 14 06025 05 0000 430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</si>
  <si>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автономных учреждений)</t>
  </si>
  <si>
    <t>000 1 16 00000 00 0000 000</t>
  </si>
  <si>
    <t xml:space="preserve">ШТРАФЫ, САНКЦИИ, ВОЗМЕЩЕНИЕ УЩЕРБА                                                                                                                                                                                                                             </t>
  </si>
  <si>
    <t>182 1 16 03000 00 0000 140</t>
  </si>
  <si>
    <t xml:space="preserve">Денежные взыскания (штрафы) за нарушение законодательства о налогах и сборах                                                                                                                                                                                   </t>
  </si>
  <si>
    <t>000 1 16 0301 01 0000 140</t>
  </si>
  <si>
    <t xml:space="preserve"> 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</si>
  <si>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</si>
  <si>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</si>
  <si>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</si>
  <si>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</si>
  <si>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000 1 16 25000 00 0000 140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</si>
  <si>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</si>
  <si>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000 1 16 28000 01 0000 140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</si>
  <si>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</si>
  <si>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000 1 16 30000 01 0000 140</t>
  </si>
  <si>
    <t>Денежные взыскания (штрафы) за административные правонарушения в области дорожного движения</t>
  </si>
  <si>
    <t>000 1 16 90000 00 0000 140</t>
  </si>
  <si>
    <t xml:space="preserve">Прочие поступления от денежных взысканий (штрафов) и иных сумм в возмещение ущерба                                                                                                                                                                             </t>
  </si>
  <si>
    <t>000 1 17 00000 00 0000 000</t>
  </si>
  <si>
    <t xml:space="preserve">ПРОЧИЕ НЕНАЛОГОВЫЕ ДОХОДЫ                                                                                                                                                                                                                                      </t>
  </si>
  <si>
    <t>000 1 17 01000 00 0000 180</t>
  </si>
  <si>
    <t>Невыясненные поступления</t>
  </si>
  <si>
    <t>000 1 17 05000 00 0000 180</t>
  </si>
  <si>
    <t xml:space="preserve">Прочие неналоговые доходы                                                                                                                                                                                                                                      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</si>
  <si>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</si>
  <si>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</si>
  <si>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</si>
  <si>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</si>
  <si>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</si>
  <si>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</si>
  <si>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356 2 02 01001 05 0000 151</t>
  </si>
  <si>
    <t>Дотации бюджетам муниципальных районов на выравнивание бюджетной обеспеченности</t>
  </si>
  <si>
    <t>356 2 02 01999 05 0000 151</t>
  </si>
  <si>
    <t>Прочие дотации бюджетам муниципальных районов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</si>
  <si>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</si>
  <si>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</si>
  <si>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356 2 02 02024 05 0000 151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</si>
  <si>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</si>
  <si>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356 2 02 02077 05 0000 151</t>
  </si>
  <si>
    <r>
  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  </r>
    <r>
      <rPr>
        <vertAlign val="superscript"/>
        <sz val="10"/>
        <rFont val="Times New Roman"/>
        <family val="1"/>
        <charset val="204"/>
      </rPr>
      <t xml:space="preserve"> </t>
    </r>
  </si>
  <si>
    <t>356 2 02 02087 05 0000 151</t>
  </si>
  <si>
    <t xml:space="preserve"> Субсидии бюджетам муниципальных районов из бюджетов поселений на решение вопросов местного значения межмуниципального характера</t>
  </si>
  <si>
    <t>356 2 02 02999 05 0000 151</t>
  </si>
  <si>
    <t xml:space="preserve"> Прочие субсидии бюджетам муниципальных районов</t>
  </si>
  <si>
    <t>356 2 02 03000 00 0000 151</t>
  </si>
  <si>
    <t>Субвенции бюджетам субъектов Российской Федерации и муниципальных образований</t>
  </si>
  <si>
    <t>356 2 02 03002 00 0000 151</t>
  </si>
  <si>
    <t xml:space="preserve"> Субвенции бюджетам на осуществление полномочий по подготовке проведения статистических переписей</t>
  </si>
  <si>
    <t>356 2 02 03003 02 0000 151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</si>
  <si>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</si>
  <si>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356 2 02 03015 05 0000 151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</si>
  <si>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</si>
  <si>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356 2 02 03021 05 0000 151</t>
  </si>
  <si>
    <t>Субвенции бюджетам муниципальных образований на ежемесячное денежное вознаграждение за классное руководство</t>
  </si>
  <si>
    <t>356 2 02 03024 05 0000 151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</si>
  <si>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</si>
  <si>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356 2 02 03027 05 0000 151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</si>
  <si>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</si>
  <si>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</si>
  <si>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356 2 02 04000 00 0000 151</t>
  </si>
  <si>
    <t>Иные межбюджетные трансферты</t>
  </si>
  <si>
    <t>356 2 02 04005 00 0000 151</t>
  </si>
  <si>
    <t xml:space="preserve"> Межбюджетные трансферты,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</si>
  <si>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356 2 02 04014 05 0000 151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</si>
  <si>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</si>
  <si>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356 2 02 04025 05 0000 151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</si>
  <si>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</si>
  <si>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356 2 02 04999 05 0000 151</t>
  </si>
  <si>
    <t>Прочие межбюджетные трансферты, передаваемые бюджетам муниципальных районов</t>
  </si>
  <si>
    <t>ИТОГО ДОХОДОВ</t>
  </si>
  <si>
    <t>182 1 05 01050 01 0000 110</t>
  </si>
  <si>
    <t>Минимальный налог</t>
  </si>
  <si>
    <t>000 1 16 08000 01 0000 140</t>
  </si>
  <si>
    <t>356 2 02 02051 05 0000 151</t>
  </si>
  <si>
    <t>Субсидии бюджетам муниципальных районов на реализацию федеральных целевых программ</t>
  </si>
  <si>
    <t>356 2 02 02141 05 0000 151</t>
  </si>
  <si>
    <t>Субсидии бюджетам муниципальных районов на реализацию комплексных программ поддержки развития дошкольных образовательных учреждений</t>
  </si>
  <si>
    <t>356 2 02 03026 05 0000 151</t>
  </si>
  <si>
    <t xml:space="preserve"> 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</si>
  <si>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356 202 03029 05 0000 151</t>
  </si>
  <si>
    <t>356 202 03078 05 0000 151</t>
  </si>
  <si>
    <t>Субвенции бюджетам муниципальных районов на модернизацию региональных систем общего образования</t>
  </si>
  <si>
    <t>356 202 03999 05 0000 151</t>
  </si>
  <si>
    <t>Прочие субвенции бюджетам муниципальных районов</t>
  </si>
  <si>
    <t>356 2 02 04034 05 0000 151</t>
  </si>
  <si>
    <t>Межбюджетные      трансферты,      передаваемые бюджетам       муниципальных       районов       на реализацию            региональных            программ модернизации       здравоохранения       субъектов Российской    Федерации    в    части    укрепления материально-технической     базы     медицинских учреждений</t>
  </si>
  <si>
    <t>000 219 00000 00 0000 000</t>
  </si>
  <si>
    <t xml:space="preserve"> ВОЗВРАТ ОСТАТКОВ СУБСИДИЙ, СУБВЕНЦИЙ И ИНЫХ МЕЖБЮДЖЕТНЫХ ТРАНСФЕРТОВ, ИМЕЮЩИХ ЦЕЛЕВОЕ НАЗНАЧЕНИЕ, ПРОШЛЫХ ЛЕТ</t>
  </si>
  <si>
    <t>000 219 05000 05 0000 000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</si>
  <si>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</si>
  <si>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</si>
  <si>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Исполнение доходов  бюджета муниципального образования  "Светлогорский район" по кодам бюджетной классификации доходов бюджетов за 2011 год
</t>
  </si>
  <si>
    <t>% исполнения</t>
  </si>
  <si>
    <t>Первоначальный план</t>
  </si>
  <si>
    <t>Уточненный план</t>
  </si>
  <si>
    <t>-</t>
  </si>
  <si>
    <t xml:space="preserve">к решению районного Совета </t>
  </si>
  <si>
    <t xml:space="preserve">депутатов Светлогорского района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</si>
  <si>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</si>
  <si>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</si>
  <si>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</si>
  <si>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</si>
  <si>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</si>
  <si>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</si>
  <si>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</si>
  <si>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</si>
  <si>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</si>
  <si>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Субвенции бюджетам на осуществление полномочий по подготовке проведения статистических переписей</t>
  </si>
  <si>
    <t xml:space="preserve">Исполнение доходов  бюджета муниципального образования  "Светлогорский район"                                                                                                                 по кодам бюджетной классификации доходов бюджетов за 2011 год
</t>
  </si>
  <si>
    <t>от  16 апреля 2012 г. № 18</t>
  </si>
  <si>
    <t>от  16 апреля 2012г.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</si>
</sst>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Fill="1" applyBorder="1"/>
    <xf numFmtId="49" fontId="2" fillId="0" borderId="2" xfId="0" applyNumberFormat="1" applyFont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vertical="center"/>
    </xf>
    <xf numFmtId="0" fontId="2" fillId="0" borderId="0" xfId="0" applyFont="1" applyBorder="1"/>
    <xf numFmtId="0" fontId="10" fillId="0" borderId="1" xfId="0" applyNumberFormat="1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/>
    </xf>
    <xf numFmtId="164" fontId="10" fillId="0" borderId="1" xfId="0" applyNumberFormat="1" applyFont="1" applyFill="1" applyBorder="1"/>
    <xf numFmtId="0" fontId="10" fillId="0" borderId="2" xfId="0" applyNumberFormat="1" applyFont="1" applyBorder="1" applyAlignment="1">
      <alignment horizontal="left" vertical="top" wrapText="1"/>
    </xf>
    <xf numFmtId="164" fontId="10" fillId="0" borderId="2" xfId="0" applyNumberFormat="1" applyFont="1" applyFill="1" applyBorder="1"/>
    <xf numFmtId="0" fontId="2" fillId="2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right"/>
    </xf>
    <xf numFmtId="0" fontId="11" fillId="0" borderId="1" xfId="0" applyFont="1" applyBorder="1" applyAlignment="1">
      <alignment horizontal="justify" vertical="top" wrapText="1"/>
    </xf>
    <xf numFmtId="164" fontId="10" fillId="0" borderId="1" xfId="0" applyNumberFormat="1" applyFont="1" applyBorder="1" applyAlignment="1">
      <alignment horizontal="right" wrapText="1"/>
    </xf>
    <xf numFmtId="4" fontId="2" fillId="0" borderId="0" xfId="0" applyNumberFormat="1" applyFont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10" fillId="0" borderId="2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 wrapText="1"/>
    </xf>
    <xf numFmtId="4" fontId="10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9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vertical="center"/>
    </xf>
    <xf numFmtId="165" fontId="2" fillId="0" borderId="0" xfId="0" applyNumberFormat="1" applyFont="1" applyAlignment="1">
      <alignment horizontal="center"/>
    </xf>
    <xf numFmtId="165" fontId="10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D89"/>
  <sheetViews>
    <sheetView workbookViewId="0">
      <selection activeCell="A5" sqref="A5"/>
    </sheetView>
  </sheetViews>
  <sheetFormatPr defaultRowHeight="15" x14ac:dyDescent="0.25"/>
  <cols>
    <col min="1" max="1" width="1" style="1" customWidth="1"/>
    <col min="2" max="2" width="24.85546875" style="1" customWidth="1"/>
    <col min="3" max="3" width="66.42578125" style="1" customWidth="1"/>
    <col min="4" max="4" width="16.42578125" style="1" customWidth="1"/>
  </cols>
  <sheetData>
    <row r="1" spans="1:4" ht="15.75" x14ac:dyDescent="0.25">
      <c r="A1" s="60" t="s">
        <v>0</v>
      </c>
      <c r="B1" s="60"/>
      <c r="C1" s="60"/>
      <c r="D1" s="60"/>
    </row>
    <row r="2" spans="1:4" ht="15.75" x14ac:dyDescent="0.25">
      <c r="A2" s="60" t="s">
        <v>165</v>
      </c>
      <c r="B2" s="60"/>
      <c r="C2" s="60"/>
      <c r="D2" s="60"/>
    </row>
    <row r="3" spans="1:4" ht="15.75" x14ac:dyDescent="0.25">
      <c r="A3" s="60" t="s">
        <v>166</v>
      </c>
      <c r="B3" s="60"/>
      <c r="C3" s="60"/>
      <c r="D3" s="60"/>
    </row>
    <row r="4" spans="1:4" ht="15.75" x14ac:dyDescent="0.25">
      <c r="A4" s="60" t="s">
        <v>178</v>
      </c>
      <c r="B4" s="60"/>
      <c r="C4" s="60"/>
      <c r="D4" s="60"/>
    </row>
    <row r="6" spans="1:4" ht="44.25" customHeight="1" x14ac:dyDescent="0.25">
      <c r="B6" s="61" t="s">
        <v>160</v>
      </c>
      <c r="C6" s="61"/>
      <c r="D6" s="61"/>
    </row>
    <row r="7" spans="1:4" x14ac:dyDescent="0.25">
      <c r="D7" s="2" t="s">
        <v>7</v>
      </c>
    </row>
    <row r="8" spans="1:4" ht="28.5" x14ac:dyDescent="0.25">
      <c r="B8" s="3" t="s">
        <v>8</v>
      </c>
      <c r="C8" s="4" t="s">
        <v>9</v>
      </c>
      <c r="D8" s="5" t="s">
        <v>10</v>
      </c>
    </row>
    <row r="9" spans="1:4" ht="9.75" customHeight="1" x14ac:dyDescent="0.25">
      <c r="A9" s="24"/>
      <c r="B9" s="6" t="s">
        <v>11</v>
      </c>
      <c r="C9" s="7">
        <v>2</v>
      </c>
      <c r="D9" s="8">
        <v>3</v>
      </c>
    </row>
    <row r="10" spans="1:4" x14ac:dyDescent="0.25">
      <c r="A10" s="24"/>
      <c r="B10" s="9" t="s">
        <v>12</v>
      </c>
      <c r="C10" s="25" t="s">
        <v>13</v>
      </c>
      <c r="D10" s="27">
        <f>D11+D19+D26+D29+D37+D39+D41+D45+D55+D30</f>
        <v>190800.90000000002</v>
      </c>
    </row>
    <row r="11" spans="1:4" x14ac:dyDescent="0.25">
      <c r="B11" s="12" t="s">
        <v>14</v>
      </c>
      <c r="C11" s="28" t="s">
        <v>15</v>
      </c>
      <c r="D11" s="29">
        <f>D13</f>
        <v>51403.700000000004</v>
      </c>
    </row>
    <row r="12" spans="1:4" x14ac:dyDescent="0.25">
      <c r="B12" s="9" t="s">
        <v>16</v>
      </c>
      <c r="C12" s="10" t="s">
        <v>17</v>
      </c>
      <c r="D12" s="11"/>
    </row>
    <row r="13" spans="1:4" x14ac:dyDescent="0.25">
      <c r="B13" s="9" t="s">
        <v>18</v>
      </c>
      <c r="C13" s="10" t="s">
        <v>19</v>
      </c>
      <c r="D13" s="11">
        <f>SUM(D14:D18)</f>
        <v>51403.700000000004</v>
      </c>
    </row>
    <row r="14" spans="1:4" ht="38.25" x14ac:dyDescent="0.25">
      <c r="B14" s="9" t="s">
        <v>1</v>
      </c>
      <c r="C14" s="10" t="s">
        <v>172</v>
      </c>
      <c r="D14" s="11">
        <f>272.9+21.1</f>
        <v>294</v>
      </c>
    </row>
    <row r="15" spans="1:4" ht="27.75" customHeight="1" x14ac:dyDescent="0.25">
      <c r="B15" s="9" t="s">
        <v>20</v>
      </c>
      <c r="C15" s="10" t="s">
        <v>171</v>
      </c>
      <c r="D15" s="11">
        <v>50866.5</v>
      </c>
    </row>
    <row r="16" spans="1:4" ht="25.5" x14ac:dyDescent="0.25">
      <c r="B16" s="9" t="s">
        <v>21</v>
      </c>
      <c r="C16" s="10" t="s">
        <v>170</v>
      </c>
      <c r="D16" s="11">
        <v>187.8</v>
      </c>
    </row>
    <row r="17" spans="2:4" ht="63.75" x14ac:dyDescent="0.25">
      <c r="B17" s="9" t="s">
        <v>22</v>
      </c>
      <c r="C17" s="10" t="s">
        <v>169</v>
      </c>
      <c r="D17" s="11">
        <v>47.5</v>
      </c>
    </row>
    <row r="18" spans="2:4" ht="38.25" x14ac:dyDescent="0.25">
      <c r="B18" s="9" t="s">
        <v>23</v>
      </c>
      <c r="C18" s="10" t="s">
        <v>173</v>
      </c>
      <c r="D18" s="11">
        <v>7.9</v>
      </c>
    </row>
    <row r="19" spans="2:4" x14ac:dyDescent="0.25">
      <c r="B19" s="9" t="s">
        <v>24</v>
      </c>
      <c r="C19" s="25" t="s">
        <v>25</v>
      </c>
      <c r="D19" s="27">
        <f>D20+D24+D25</f>
        <v>24172</v>
      </c>
    </row>
    <row r="20" spans="2:4" ht="25.5" x14ac:dyDescent="0.25">
      <c r="B20" s="9" t="s">
        <v>26</v>
      </c>
      <c r="C20" s="10" t="s">
        <v>27</v>
      </c>
      <c r="D20" s="13">
        <f>D21+D22+D23</f>
        <v>10556.4</v>
      </c>
    </row>
    <row r="21" spans="2:4" ht="25.5" x14ac:dyDescent="0.25">
      <c r="B21" s="9" t="s">
        <v>28</v>
      </c>
      <c r="C21" s="10" t="s">
        <v>168</v>
      </c>
      <c r="D21" s="11">
        <v>6105.8</v>
      </c>
    </row>
    <row r="22" spans="2:4" ht="25.5" x14ac:dyDescent="0.25">
      <c r="B22" s="9" t="s">
        <v>29</v>
      </c>
      <c r="C22" s="10" t="s">
        <v>167</v>
      </c>
      <c r="D22" s="11">
        <v>4395.8</v>
      </c>
    </row>
    <row r="23" spans="2:4" x14ac:dyDescent="0.25">
      <c r="B23" s="9" t="s">
        <v>139</v>
      </c>
      <c r="C23" s="10" t="s">
        <v>140</v>
      </c>
      <c r="D23" s="11">
        <v>54.8</v>
      </c>
    </row>
    <row r="24" spans="2:4" x14ac:dyDescent="0.25">
      <c r="B24" s="9" t="s">
        <v>31</v>
      </c>
      <c r="C24" s="10" t="s">
        <v>2</v>
      </c>
      <c r="D24" s="11">
        <v>13615.6</v>
      </c>
    </row>
    <row r="25" spans="2:4" x14ac:dyDescent="0.25">
      <c r="B25" s="9" t="s">
        <v>32</v>
      </c>
      <c r="C25" s="10" t="s">
        <v>33</v>
      </c>
      <c r="D25" s="11">
        <v>0</v>
      </c>
    </row>
    <row r="26" spans="2:4" x14ac:dyDescent="0.25">
      <c r="B26" s="9" t="s">
        <v>3</v>
      </c>
      <c r="C26" s="25" t="s">
        <v>34</v>
      </c>
      <c r="D26" s="27">
        <f>D27+D28</f>
        <v>2406.4</v>
      </c>
    </row>
    <row r="27" spans="2:4" ht="38.25" x14ac:dyDescent="0.25">
      <c r="B27" s="9" t="s">
        <v>35</v>
      </c>
      <c r="C27" s="10" t="s">
        <v>36</v>
      </c>
      <c r="D27" s="11">
        <v>1635.4</v>
      </c>
    </row>
    <row r="28" spans="2:4" ht="25.5" x14ac:dyDescent="0.25">
      <c r="B28" s="9" t="s">
        <v>37</v>
      </c>
      <c r="C28" s="10" t="s">
        <v>38</v>
      </c>
      <c r="D28" s="11">
        <v>771</v>
      </c>
    </row>
    <row r="29" spans="2:4" ht="25.5" x14ac:dyDescent="0.25">
      <c r="B29" s="9" t="s">
        <v>39</v>
      </c>
      <c r="C29" s="10" t="s">
        <v>40</v>
      </c>
      <c r="D29" s="11">
        <v>0.2</v>
      </c>
    </row>
    <row r="30" spans="2:4" ht="25.5" x14ac:dyDescent="0.25">
      <c r="B30" s="9" t="s">
        <v>41</v>
      </c>
      <c r="C30" s="25" t="s">
        <v>42</v>
      </c>
      <c r="D30" s="27">
        <f>D31+D35</f>
        <v>109443.40000000002</v>
      </c>
    </row>
    <row r="31" spans="2:4" ht="51" customHeight="1" x14ac:dyDescent="0.25">
      <c r="B31" s="9" t="s">
        <v>43</v>
      </c>
      <c r="C31" s="10" t="s">
        <v>4</v>
      </c>
      <c r="D31" s="11">
        <f>D32+D33+D34</f>
        <v>108740.30000000002</v>
      </c>
    </row>
    <row r="32" spans="2:4" ht="51" x14ac:dyDescent="0.25">
      <c r="B32" s="9" t="s">
        <v>44</v>
      </c>
      <c r="C32" s="10" t="s">
        <v>45</v>
      </c>
      <c r="D32" s="11">
        <v>10653.1</v>
      </c>
    </row>
    <row r="33" spans="2:4" ht="51" x14ac:dyDescent="0.25">
      <c r="B33" s="9" t="s">
        <v>46</v>
      </c>
      <c r="C33" s="10" t="s">
        <v>47</v>
      </c>
      <c r="D33" s="11">
        <v>98055.6</v>
      </c>
    </row>
    <row r="34" spans="2:4" ht="38.25" customHeight="1" x14ac:dyDescent="0.25">
      <c r="B34" s="9" t="s">
        <v>48</v>
      </c>
      <c r="C34" s="10" t="s">
        <v>49</v>
      </c>
      <c r="D34" s="11">
        <v>31.6</v>
      </c>
    </row>
    <row r="35" spans="2:4" ht="51" x14ac:dyDescent="0.25">
      <c r="B35" s="9" t="s">
        <v>50</v>
      </c>
      <c r="C35" s="10" t="s">
        <v>51</v>
      </c>
      <c r="D35" s="11">
        <f>D36</f>
        <v>703.1</v>
      </c>
    </row>
    <row r="36" spans="2:4" ht="51" x14ac:dyDescent="0.25">
      <c r="B36" s="9" t="s">
        <v>52</v>
      </c>
      <c r="C36" s="10" t="s">
        <v>53</v>
      </c>
      <c r="D36" s="11">
        <v>703.1</v>
      </c>
    </row>
    <row r="37" spans="2:4" x14ac:dyDescent="0.25">
      <c r="B37" s="9" t="s">
        <v>54</v>
      </c>
      <c r="C37" s="25" t="s">
        <v>55</v>
      </c>
      <c r="D37" s="27">
        <f>D38</f>
        <v>505.8</v>
      </c>
    </row>
    <row r="38" spans="2:4" x14ac:dyDescent="0.25">
      <c r="B38" s="9" t="s">
        <v>5</v>
      </c>
      <c r="C38" s="10" t="s">
        <v>56</v>
      </c>
      <c r="D38" s="11">
        <v>505.8</v>
      </c>
    </row>
    <row r="39" spans="2:4" ht="25.5" x14ac:dyDescent="0.25">
      <c r="B39" s="9" t="s">
        <v>57</v>
      </c>
      <c r="C39" s="25" t="s">
        <v>58</v>
      </c>
      <c r="D39" s="27">
        <f>D40</f>
        <v>305.10000000000002</v>
      </c>
    </row>
    <row r="40" spans="2:4" ht="38.25" x14ac:dyDescent="0.25">
      <c r="B40" s="9" t="s">
        <v>59</v>
      </c>
      <c r="C40" s="10" t="s">
        <v>60</v>
      </c>
      <c r="D40" s="11">
        <v>305.10000000000002</v>
      </c>
    </row>
    <row r="41" spans="2:4" ht="25.5" x14ac:dyDescent="0.25">
      <c r="B41" s="9" t="s">
        <v>61</v>
      </c>
      <c r="C41" s="25" t="s">
        <v>62</v>
      </c>
      <c r="D41" s="27">
        <f>D42</f>
        <v>3.4</v>
      </c>
    </row>
    <row r="42" spans="2:4" ht="51" x14ac:dyDescent="0.25">
      <c r="B42" s="14" t="s">
        <v>63</v>
      </c>
      <c r="C42" s="15" t="s">
        <v>64</v>
      </c>
      <c r="D42" s="11">
        <f>D44+D43</f>
        <v>3.4</v>
      </c>
    </row>
    <row r="43" spans="2:4" ht="25.5" x14ac:dyDescent="0.25">
      <c r="B43" s="14" t="s">
        <v>65</v>
      </c>
      <c r="C43" s="15" t="s">
        <v>66</v>
      </c>
      <c r="D43" s="11">
        <v>3.4</v>
      </c>
    </row>
    <row r="44" spans="2:4" ht="38.25" x14ac:dyDescent="0.25">
      <c r="B44" s="9" t="s">
        <v>67</v>
      </c>
      <c r="C44" s="10" t="s">
        <v>68</v>
      </c>
      <c r="D44" s="11">
        <v>0</v>
      </c>
    </row>
    <row r="45" spans="2:4" x14ac:dyDescent="0.25">
      <c r="B45" s="9" t="s">
        <v>69</v>
      </c>
      <c r="C45" s="25" t="s">
        <v>70</v>
      </c>
      <c r="D45" s="27">
        <f>D46+D49+D51+D52+D53+D54+D50</f>
        <v>2318</v>
      </c>
    </row>
    <row r="46" spans="2:4" ht="25.5" x14ac:dyDescent="0.25">
      <c r="B46" s="9" t="s">
        <v>71</v>
      </c>
      <c r="C46" s="10" t="s">
        <v>72</v>
      </c>
      <c r="D46" s="11">
        <f>D47+D48</f>
        <v>29</v>
      </c>
    </row>
    <row r="47" spans="2:4" ht="51" x14ac:dyDescent="0.25">
      <c r="B47" s="9" t="s">
        <v>73</v>
      </c>
      <c r="C47" s="10" t="s">
        <v>74</v>
      </c>
      <c r="D47" s="11">
        <v>29</v>
      </c>
    </row>
    <row r="48" spans="2:4" ht="38.25" x14ac:dyDescent="0.25">
      <c r="B48" s="9" t="s">
        <v>75</v>
      </c>
      <c r="C48" s="10" t="s">
        <v>76</v>
      </c>
      <c r="D48" s="11">
        <v>0</v>
      </c>
    </row>
    <row r="49" spans="2:4" ht="38.25" x14ac:dyDescent="0.25">
      <c r="B49" s="9" t="s">
        <v>77</v>
      </c>
      <c r="C49" s="10" t="s">
        <v>78</v>
      </c>
      <c r="D49" s="11">
        <v>33</v>
      </c>
    </row>
    <row r="50" spans="2:4" ht="38.25" x14ac:dyDescent="0.25">
      <c r="B50" s="9" t="s">
        <v>141</v>
      </c>
      <c r="C50" s="30" t="s">
        <v>159</v>
      </c>
      <c r="D50" s="11">
        <v>30</v>
      </c>
    </row>
    <row r="51" spans="2:4" ht="63.75" x14ac:dyDescent="0.25">
      <c r="B51" s="9" t="s">
        <v>79</v>
      </c>
      <c r="C51" s="10" t="s">
        <v>80</v>
      </c>
      <c r="D51" s="11">
        <v>4</v>
      </c>
    </row>
    <row r="52" spans="2:4" ht="38.25" x14ac:dyDescent="0.25">
      <c r="B52" s="9" t="s">
        <v>81</v>
      </c>
      <c r="C52" s="10" t="s">
        <v>174</v>
      </c>
      <c r="D52" s="11">
        <v>0</v>
      </c>
    </row>
    <row r="53" spans="2:4" ht="25.5" x14ac:dyDescent="0.25">
      <c r="B53" s="9" t="s">
        <v>83</v>
      </c>
      <c r="C53" s="10" t="s">
        <v>84</v>
      </c>
      <c r="D53" s="11">
        <v>1029.5999999999999</v>
      </c>
    </row>
    <row r="54" spans="2:4" ht="25.5" x14ac:dyDescent="0.25">
      <c r="B54" s="9" t="s">
        <v>85</v>
      </c>
      <c r="C54" s="10" t="s">
        <v>86</v>
      </c>
      <c r="D54" s="11">
        <v>1192.4000000000001</v>
      </c>
    </row>
    <row r="55" spans="2:4" x14ac:dyDescent="0.25">
      <c r="B55" s="9" t="s">
        <v>87</v>
      </c>
      <c r="C55" s="25" t="s">
        <v>88</v>
      </c>
      <c r="D55" s="31">
        <f>D56+D57</f>
        <v>242.9</v>
      </c>
    </row>
    <row r="56" spans="2:4" x14ac:dyDescent="0.25">
      <c r="B56" s="16" t="s">
        <v>89</v>
      </c>
      <c r="C56" s="17" t="s">
        <v>90</v>
      </c>
      <c r="D56" s="11">
        <v>6.4</v>
      </c>
    </row>
    <row r="57" spans="2:4" x14ac:dyDescent="0.25">
      <c r="B57" s="9" t="s">
        <v>91</v>
      </c>
      <c r="C57" s="10" t="s">
        <v>92</v>
      </c>
      <c r="D57" s="11">
        <v>236.5</v>
      </c>
    </row>
    <row r="58" spans="2:4" x14ac:dyDescent="0.25">
      <c r="B58" s="19" t="s">
        <v>93</v>
      </c>
      <c r="C58" s="28" t="s">
        <v>94</v>
      </c>
      <c r="D58" s="26">
        <f>D59</f>
        <v>217568.7</v>
      </c>
    </row>
    <row r="59" spans="2:4" ht="25.5" x14ac:dyDescent="0.25">
      <c r="B59" s="21" t="s">
        <v>95</v>
      </c>
      <c r="C59" s="10" t="s">
        <v>96</v>
      </c>
      <c r="D59" s="20">
        <f>D60+D63+D70+D81</f>
        <v>217568.7</v>
      </c>
    </row>
    <row r="60" spans="2:4" ht="25.5" x14ac:dyDescent="0.25">
      <c r="B60" s="21" t="s">
        <v>97</v>
      </c>
      <c r="C60" s="25" t="s">
        <v>98</v>
      </c>
      <c r="D60" s="26">
        <f>D61+D62</f>
        <v>73860.800000000003</v>
      </c>
    </row>
    <row r="61" spans="2:4" ht="25.5" x14ac:dyDescent="0.25">
      <c r="B61" s="21" t="s">
        <v>99</v>
      </c>
      <c r="C61" s="10" t="s">
        <v>100</v>
      </c>
      <c r="D61" s="22">
        <v>3763</v>
      </c>
    </row>
    <row r="62" spans="2:4" x14ac:dyDescent="0.25">
      <c r="B62" s="21" t="s">
        <v>101</v>
      </c>
      <c r="C62" s="10" t="s">
        <v>102</v>
      </c>
      <c r="D62" s="20">
        <v>70097.8</v>
      </c>
    </row>
    <row r="63" spans="2:4" ht="25.5" x14ac:dyDescent="0.25">
      <c r="B63" s="21" t="s">
        <v>103</v>
      </c>
      <c r="C63" s="25" t="s">
        <v>104</v>
      </c>
      <c r="D63" s="26">
        <f>D64+D65+D66+D68+D69+D67</f>
        <v>58692.399999999994</v>
      </c>
    </row>
    <row r="64" spans="2:4" ht="38.25" x14ac:dyDescent="0.25">
      <c r="B64" s="21" t="s">
        <v>105</v>
      </c>
      <c r="C64" s="10" t="s">
        <v>106</v>
      </c>
      <c r="D64" s="22">
        <v>394.5</v>
      </c>
    </row>
    <row r="65" spans="2:4" ht="25.5" x14ac:dyDescent="0.25">
      <c r="B65" s="21" t="s">
        <v>142</v>
      </c>
      <c r="C65" s="10" t="s">
        <v>143</v>
      </c>
      <c r="D65" s="22">
        <v>2217.6999999999998</v>
      </c>
    </row>
    <row r="66" spans="2:4" ht="51" x14ac:dyDescent="0.25">
      <c r="B66" s="21" t="s">
        <v>107</v>
      </c>
      <c r="C66" s="10" t="s">
        <v>108</v>
      </c>
      <c r="D66" s="22">
        <v>50056.7</v>
      </c>
    </row>
    <row r="67" spans="2:4" ht="25.5" x14ac:dyDescent="0.25">
      <c r="B67" s="21" t="s">
        <v>144</v>
      </c>
      <c r="C67" s="10" t="s">
        <v>145</v>
      </c>
      <c r="D67" s="22">
        <v>107.3</v>
      </c>
    </row>
    <row r="68" spans="2:4" ht="25.5" x14ac:dyDescent="0.25">
      <c r="B68" s="21" t="s">
        <v>109</v>
      </c>
      <c r="C68" s="10" t="s">
        <v>175</v>
      </c>
      <c r="D68" s="20">
        <v>1133</v>
      </c>
    </row>
    <row r="69" spans="2:4" x14ac:dyDescent="0.25">
      <c r="B69" s="21" t="s">
        <v>111</v>
      </c>
      <c r="C69" s="10" t="s">
        <v>112</v>
      </c>
      <c r="D69" s="20">
        <v>4783.2</v>
      </c>
    </row>
    <row r="70" spans="2:4" ht="25.5" x14ac:dyDescent="0.25">
      <c r="B70" s="21" t="s">
        <v>113</v>
      </c>
      <c r="C70" s="25" t="s">
        <v>114</v>
      </c>
      <c r="D70" s="26">
        <f>SUM(D71:D80)</f>
        <v>55715.100000000006</v>
      </c>
    </row>
    <row r="71" spans="2:4" ht="25.5" x14ac:dyDescent="0.25">
      <c r="B71" s="21" t="s">
        <v>115</v>
      </c>
      <c r="C71" s="10" t="s">
        <v>176</v>
      </c>
      <c r="D71" s="22">
        <v>76.099999999999994</v>
      </c>
    </row>
    <row r="72" spans="2:4" ht="25.5" x14ac:dyDescent="0.25">
      <c r="B72" s="21" t="s">
        <v>117</v>
      </c>
      <c r="C72" s="10" t="s">
        <v>118</v>
      </c>
      <c r="D72" s="22">
        <v>813.1</v>
      </c>
    </row>
    <row r="73" spans="2:4" ht="38.25" x14ac:dyDescent="0.25">
      <c r="B73" s="21" t="s">
        <v>119</v>
      </c>
      <c r="C73" s="10" t="s">
        <v>120</v>
      </c>
      <c r="D73" s="22">
        <v>529</v>
      </c>
    </row>
    <row r="74" spans="2:4" ht="25.5" x14ac:dyDescent="0.25">
      <c r="B74" s="21" t="s">
        <v>121</v>
      </c>
      <c r="C74" s="10" t="s">
        <v>122</v>
      </c>
      <c r="D74" s="22">
        <v>759.6</v>
      </c>
    </row>
    <row r="75" spans="2:4" ht="25.5" x14ac:dyDescent="0.25">
      <c r="B75" s="21" t="s">
        <v>123</v>
      </c>
      <c r="C75" s="10" t="s">
        <v>124</v>
      </c>
      <c r="D75" s="22">
        <v>42783.8</v>
      </c>
    </row>
    <row r="76" spans="2:4" ht="51" x14ac:dyDescent="0.25">
      <c r="B76" s="21" t="s">
        <v>146</v>
      </c>
      <c r="C76" s="10" t="s">
        <v>147</v>
      </c>
      <c r="D76" s="22">
        <v>2574</v>
      </c>
    </row>
    <row r="77" spans="2:4" ht="38.25" x14ac:dyDescent="0.25">
      <c r="B77" s="21" t="s">
        <v>125</v>
      </c>
      <c r="C77" s="10" t="s">
        <v>126</v>
      </c>
      <c r="D77" s="22">
        <v>4583.1000000000004</v>
      </c>
    </row>
    <row r="78" spans="2:4" ht="51" x14ac:dyDescent="0.25">
      <c r="B78" s="21" t="s">
        <v>148</v>
      </c>
      <c r="C78" s="10" t="s">
        <v>127</v>
      </c>
      <c r="D78" s="22">
        <v>1650</v>
      </c>
    </row>
    <row r="79" spans="2:4" ht="25.5" x14ac:dyDescent="0.25">
      <c r="B79" s="21" t="s">
        <v>149</v>
      </c>
      <c r="C79" s="10" t="s">
        <v>150</v>
      </c>
      <c r="D79" s="22">
        <v>1656.3</v>
      </c>
    </row>
    <row r="80" spans="2:4" x14ac:dyDescent="0.25">
      <c r="B80" s="21" t="s">
        <v>151</v>
      </c>
      <c r="C80" s="10" t="s">
        <v>152</v>
      </c>
      <c r="D80" s="22">
        <v>290.10000000000002</v>
      </c>
    </row>
    <row r="81" spans="2:4" x14ac:dyDescent="0.25">
      <c r="B81" s="21" t="s">
        <v>128</v>
      </c>
      <c r="C81" s="25" t="s">
        <v>129</v>
      </c>
      <c r="D81" s="26">
        <f>SUM(D82:D86)</f>
        <v>29300.400000000001</v>
      </c>
    </row>
    <row r="82" spans="2:4" ht="51" x14ac:dyDescent="0.25">
      <c r="B82" s="21" t="s">
        <v>130</v>
      </c>
      <c r="C82" s="10" t="s">
        <v>131</v>
      </c>
      <c r="D82" s="18">
        <v>355.9</v>
      </c>
    </row>
    <row r="83" spans="2:4" ht="40.5" customHeight="1" x14ac:dyDescent="0.25">
      <c r="B83" s="21" t="s">
        <v>132</v>
      </c>
      <c r="C83" s="10" t="s">
        <v>133</v>
      </c>
      <c r="D83" s="22">
        <v>13149.2</v>
      </c>
    </row>
    <row r="84" spans="2:4" ht="26.25" customHeight="1" x14ac:dyDescent="0.25">
      <c r="B84" s="21" t="s">
        <v>134</v>
      </c>
      <c r="C84" s="10" t="s">
        <v>135</v>
      </c>
      <c r="D84" s="22">
        <v>34.299999999999997</v>
      </c>
    </row>
    <row r="85" spans="2:4" ht="51" customHeight="1" x14ac:dyDescent="0.25">
      <c r="B85" s="21" t="s">
        <v>153</v>
      </c>
      <c r="C85" s="10" t="s">
        <v>154</v>
      </c>
      <c r="D85" s="22">
        <v>3606.6</v>
      </c>
    </row>
    <row r="86" spans="2:4" ht="25.5" x14ac:dyDescent="0.25">
      <c r="B86" s="21" t="s">
        <v>136</v>
      </c>
      <c r="C86" s="10" t="s">
        <v>137</v>
      </c>
      <c r="D86" s="22">
        <v>12154.4</v>
      </c>
    </row>
    <row r="87" spans="2:4" ht="38.25" x14ac:dyDescent="0.25">
      <c r="B87" s="21" t="s">
        <v>155</v>
      </c>
      <c r="C87" s="32" t="s">
        <v>156</v>
      </c>
      <c r="D87" s="33">
        <f>D88</f>
        <v>-2073.8000000000002</v>
      </c>
    </row>
    <row r="88" spans="2:4" ht="38.25" x14ac:dyDescent="0.25">
      <c r="B88" s="21" t="s">
        <v>157</v>
      </c>
      <c r="C88" s="17" t="s">
        <v>158</v>
      </c>
      <c r="D88" s="18">
        <v>-2073.8000000000002</v>
      </c>
    </row>
    <row r="89" spans="2:4" x14ac:dyDescent="0.25">
      <c r="B89" s="58" t="s">
        <v>138</v>
      </c>
      <c r="C89" s="59"/>
      <c r="D89" s="23">
        <f>D10+D87+D58</f>
        <v>406295.80000000005</v>
      </c>
    </row>
  </sheetData>
  <mergeCells count="6">
    <mergeCell ref="B89:C89"/>
    <mergeCell ref="A1:D1"/>
    <mergeCell ref="A2:D2"/>
    <mergeCell ref="A3:D3"/>
    <mergeCell ref="A4:D4"/>
    <mergeCell ref="B6:D6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89"/>
  <sheetViews>
    <sheetView tabSelected="1" workbookViewId="0">
      <selection activeCell="G5" sqref="G5"/>
    </sheetView>
  </sheetViews>
  <sheetFormatPr defaultRowHeight="15" x14ac:dyDescent="0.25"/>
  <cols>
    <col min="1" max="1" width="1" style="1" customWidth="1"/>
    <col min="2" max="2" width="22.7109375" style="1" customWidth="1"/>
    <col min="3" max="3" width="68.140625" style="1" customWidth="1"/>
    <col min="4" max="5" width="15.28515625" style="34" customWidth="1"/>
    <col min="6" max="6" width="16.42578125" style="1" customWidth="1"/>
    <col min="7" max="7" width="15.28515625" style="48" customWidth="1"/>
    <col min="8" max="9" width="9.140625" style="1"/>
  </cols>
  <sheetData>
    <row r="1" spans="1:7" ht="15.75" x14ac:dyDescent="0.25">
      <c r="A1" s="60" t="s">
        <v>6</v>
      </c>
      <c r="B1" s="60"/>
      <c r="C1" s="60"/>
      <c r="D1" s="60"/>
      <c r="E1" s="60"/>
      <c r="F1" s="60"/>
      <c r="G1" s="62"/>
    </row>
    <row r="2" spans="1:7" ht="15.75" customHeight="1" x14ac:dyDescent="0.25">
      <c r="A2" s="60" t="s">
        <v>165</v>
      </c>
      <c r="B2" s="60"/>
      <c r="C2" s="60"/>
      <c r="D2" s="60"/>
      <c r="E2" s="60"/>
      <c r="F2" s="60"/>
      <c r="G2" s="62"/>
    </row>
    <row r="3" spans="1:7" ht="15.75" customHeight="1" x14ac:dyDescent="0.25">
      <c r="A3" s="60" t="s">
        <v>166</v>
      </c>
      <c r="B3" s="60"/>
      <c r="C3" s="60"/>
      <c r="D3" s="60"/>
      <c r="E3" s="60"/>
      <c r="F3" s="60"/>
      <c r="G3" s="62"/>
    </row>
    <row r="4" spans="1:7" ht="15.75" customHeight="1" x14ac:dyDescent="0.25">
      <c r="A4" s="60" t="s">
        <v>179</v>
      </c>
      <c r="B4" s="60"/>
      <c r="C4" s="60"/>
      <c r="D4" s="60"/>
      <c r="E4" s="60"/>
      <c r="F4" s="60"/>
      <c r="G4" s="62"/>
    </row>
    <row r="6" spans="1:7" ht="45" customHeight="1" x14ac:dyDescent="0.25">
      <c r="B6" s="61" t="s">
        <v>177</v>
      </c>
      <c r="C6" s="61"/>
      <c r="D6" s="61"/>
      <c r="E6" s="61"/>
      <c r="F6" s="61"/>
      <c r="G6" s="62"/>
    </row>
    <row r="7" spans="1:7" x14ac:dyDescent="0.25">
      <c r="F7" s="2"/>
      <c r="G7" s="2" t="s">
        <v>7</v>
      </c>
    </row>
    <row r="8" spans="1:7" ht="28.5" x14ac:dyDescent="0.25">
      <c r="B8" s="3" t="s">
        <v>8</v>
      </c>
      <c r="C8" s="4" t="s">
        <v>9</v>
      </c>
      <c r="D8" s="55" t="s">
        <v>162</v>
      </c>
      <c r="E8" s="55" t="s">
        <v>163</v>
      </c>
      <c r="F8" s="56" t="s">
        <v>10</v>
      </c>
      <c r="G8" s="57" t="s">
        <v>161</v>
      </c>
    </row>
    <row r="9" spans="1:7" ht="10.5" customHeight="1" x14ac:dyDescent="0.25">
      <c r="A9" s="24"/>
      <c r="B9" s="6" t="s">
        <v>11</v>
      </c>
      <c r="C9" s="7">
        <v>2</v>
      </c>
      <c r="D9" s="7">
        <v>3</v>
      </c>
      <c r="E9" s="8">
        <v>4</v>
      </c>
      <c r="F9" s="8">
        <v>5</v>
      </c>
      <c r="G9" s="54">
        <v>6</v>
      </c>
    </row>
    <row r="10" spans="1:7" x14ac:dyDescent="0.25">
      <c r="A10" s="24"/>
      <c r="B10" s="9" t="s">
        <v>12</v>
      </c>
      <c r="C10" s="25" t="s">
        <v>13</v>
      </c>
      <c r="D10" s="35">
        <f>D11+D19+D26+D29+D37+D39+D41+D45+D55+D30</f>
        <v>291217</v>
      </c>
      <c r="E10" s="35">
        <f>E11+E19+E26+E29+E37+E39+E41+E45+E55+E30</f>
        <v>291217</v>
      </c>
      <c r="F10" s="27">
        <f>F11+F19+F26+F29+F37+F39+F41+F45+F55+F30</f>
        <v>190800.90000000002</v>
      </c>
      <c r="G10" s="49">
        <f>F10/E10</f>
        <v>0.65518462177688808</v>
      </c>
    </row>
    <row r="11" spans="1:7" x14ac:dyDescent="0.25">
      <c r="B11" s="12" t="s">
        <v>14</v>
      </c>
      <c r="C11" s="28" t="s">
        <v>15</v>
      </c>
      <c r="D11" s="36">
        <f>D13</f>
        <v>48820</v>
      </c>
      <c r="E11" s="36">
        <f>E13</f>
        <v>48820</v>
      </c>
      <c r="F11" s="29">
        <f>F13</f>
        <v>51403.700000000004</v>
      </c>
      <c r="G11" s="49">
        <f>F11/E11</f>
        <v>1.0529229823842687</v>
      </c>
    </row>
    <row r="12" spans="1:7" x14ac:dyDescent="0.25">
      <c r="B12" s="9" t="s">
        <v>16</v>
      </c>
      <c r="C12" s="10" t="s">
        <v>17</v>
      </c>
      <c r="D12" s="40" t="s">
        <v>164</v>
      </c>
      <c r="E12" s="40" t="s">
        <v>164</v>
      </c>
      <c r="F12" s="13" t="s">
        <v>164</v>
      </c>
      <c r="G12" s="50" t="s">
        <v>164</v>
      </c>
    </row>
    <row r="13" spans="1:7" x14ac:dyDescent="0.25">
      <c r="B13" s="9" t="s">
        <v>18</v>
      </c>
      <c r="C13" s="10" t="s">
        <v>19</v>
      </c>
      <c r="D13" s="11">
        <f t="shared" ref="D13:E13" si="0">SUM(D14:D18)</f>
        <v>48820</v>
      </c>
      <c r="E13" s="37">
        <f t="shared" si="0"/>
        <v>48820</v>
      </c>
      <c r="F13" s="11">
        <f>SUM(F14:F18)</f>
        <v>51403.700000000004</v>
      </c>
      <c r="G13" s="50">
        <f>F13/E13</f>
        <v>1.0529229823842687</v>
      </c>
    </row>
    <row r="14" spans="1:7" ht="38.25" x14ac:dyDescent="0.25">
      <c r="B14" s="9" t="s">
        <v>1</v>
      </c>
      <c r="C14" s="10" t="s">
        <v>172</v>
      </c>
      <c r="D14" s="40" t="s">
        <v>164</v>
      </c>
      <c r="E14" s="40">
        <v>150</v>
      </c>
      <c r="F14" s="11">
        <f>272.9+21.1</f>
        <v>294</v>
      </c>
      <c r="G14" s="50">
        <f>F14/E14</f>
        <v>1.96</v>
      </c>
    </row>
    <row r="15" spans="1:7" ht="27.75" customHeight="1" x14ac:dyDescent="0.25">
      <c r="B15" s="9" t="s">
        <v>20</v>
      </c>
      <c r="C15" s="10" t="s">
        <v>171</v>
      </c>
      <c r="D15" s="40">
        <v>48820</v>
      </c>
      <c r="E15" s="40">
        <v>48230</v>
      </c>
      <c r="F15" s="11">
        <v>50866.5</v>
      </c>
      <c r="G15" s="50">
        <f>F15/E15</f>
        <v>1.0546651461745802</v>
      </c>
    </row>
    <row r="16" spans="1:7" ht="25.5" x14ac:dyDescent="0.25">
      <c r="B16" s="9" t="s">
        <v>21</v>
      </c>
      <c r="C16" s="10" t="s">
        <v>170</v>
      </c>
      <c r="D16" s="40" t="s">
        <v>164</v>
      </c>
      <c r="E16" s="40">
        <v>350</v>
      </c>
      <c r="F16" s="11">
        <v>187.8</v>
      </c>
      <c r="G16" s="50">
        <f>F16/E16</f>
        <v>0.53657142857142859</v>
      </c>
    </row>
    <row r="17" spans="2:7" ht="53.25" customHeight="1" x14ac:dyDescent="0.25">
      <c r="B17" s="9" t="s">
        <v>22</v>
      </c>
      <c r="C17" s="10" t="s">
        <v>169</v>
      </c>
      <c r="D17" s="40" t="s">
        <v>164</v>
      </c>
      <c r="E17" s="40">
        <v>60</v>
      </c>
      <c r="F17" s="11">
        <v>47.5</v>
      </c>
      <c r="G17" s="50">
        <f t="shared" ref="G17:G27" si="1">F17/E17</f>
        <v>0.79166666666666663</v>
      </c>
    </row>
    <row r="18" spans="2:7" ht="38.25" x14ac:dyDescent="0.25">
      <c r="B18" s="9" t="s">
        <v>23</v>
      </c>
      <c r="C18" s="10" t="s">
        <v>173</v>
      </c>
      <c r="D18" s="40" t="s">
        <v>164</v>
      </c>
      <c r="E18" s="40">
        <v>30</v>
      </c>
      <c r="F18" s="11">
        <v>7.9</v>
      </c>
      <c r="G18" s="50">
        <f t="shared" si="1"/>
        <v>0.26333333333333336</v>
      </c>
    </row>
    <row r="19" spans="2:7" x14ac:dyDescent="0.25">
      <c r="B19" s="9" t="s">
        <v>24</v>
      </c>
      <c r="C19" s="25" t="s">
        <v>25</v>
      </c>
      <c r="D19" s="41">
        <f>D20+D24+D25</f>
        <v>25800</v>
      </c>
      <c r="E19" s="35">
        <f>E20+E24+E25</f>
        <v>25800</v>
      </c>
      <c r="F19" s="27">
        <f>F20+F24+F25</f>
        <v>24172</v>
      </c>
      <c r="G19" s="49">
        <f t="shared" si="1"/>
        <v>0.93689922480620158</v>
      </c>
    </row>
    <row r="20" spans="2:7" ht="15" customHeight="1" x14ac:dyDescent="0.25">
      <c r="B20" s="9" t="s">
        <v>26</v>
      </c>
      <c r="C20" s="10" t="s">
        <v>27</v>
      </c>
      <c r="D20" s="37">
        <f>D21+D22+D23</f>
        <v>11000</v>
      </c>
      <c r="E20" s="37">
        <f>E21+E22+E23</f>
        <v>11000</v>
      </c>
      <c r="F20" s="13">
        <f>F21+F22+F23</f>
        <v>10556.4</v>
      </c>
      <c r="G20" s="50">
        <f t="shared" si="1"/>
        <v>0.95967272727272723</v>
      </c>
    </row>
    <row r="21" spans="2:7" ht="25.5" x14ac:dyDescent="0.25">
      <c r="B21" s="9" t="s">
        <v>28</v>
      </c>
      <c r="C21" s="10" t="s">
        <v>168</v>
      </c>
      <c r="D21" s="40">
        <v>8500</v>
      </c>
      <c r="E21" s="40">
        <v>7000</v>
      </c>
      <c r="F21" s="11">
        <v>6105.8</v>
      </c>
      <c r="G21" s="50">
        <f t="shared" si="1"/>
        <v>0.87225714285714284</v>
      </c>
    </row>
    <row r="22" spans="2:7" ht="25.5" x14ac:dyDescent="0.25">
      <c r="B22" s="9" t="s">
        <v>29</v>
      </c>
      <c r="C22" s="10" t="s">
        <v>30</v>
      </c>
      <c r="D22" s="40">
        <v>2500</v>
      </c>
      <c r="E22" s="40">
        <v>4000</v>
      </c>
      <c r="F22" s="11">
        <v>4395.8</v>
      </c>
      <c r="G22" s="50">
        <f t="shared" si="1"/>
        <v>1.0989500000000001</v>
      </c>
    </row>
    <row r="23" spans="2:7" x14ac:dyDescent="0.25">
      <c r="B23" s="9" t="s">
        <v>139</v>
      </c>
      <c r="C23" s="10" t="s">
        <v>140</v>
      </c>
      <c r="D23" s="40"/>
      <c r="E23" s="40"/>
      <c r="F23" s="11">
        <v>54.8</v>
      </c>
      <c r="G23" s="50" t="s">
        <v>164</v>
      </c>
    </row>
    <row r="24" spans="2:7" x14ac:dyDescent="0.25">
      <c r="B24" s="9" t="s">
        <v>31</v>
      </c>
      <c r="C24" s="10" t="s">
        <v>2</v>
      </c>
      <c r="D24" s="40">
        <v>14800</v>
      </c>
      <c r="E24" s="40">
        <v>14800</v>
      </c>
      <c r="F24" s="11">
        <v>13615.6</v>
      </c>
      <c r="G24" s="50">
        <f t="shared" si="1"/>
        <v>0.91997297297297298</v>
      </c>
    </row>
    <row r="25" spans="2:7" hidden="1" x14ac:dyDescent="0.25">
      <c r="B25" s="9" t="s">
        <v>32</v>
      </c>
      <c r="C25" s="10" t="s">
        <v>33</v>
      </c>
      <c r="D25" s="40">
        <v>0</v>
      </c>
      <c r="E25" s="40">
        <v>0</v>
      </c>
      <c r="F25" s="11">
        <v>0</v>
      </c>
      <c r="G25" s="50" t="s">
        <v>164</v>
      </c>
    </row>
    <row r="26" spans="2:7" x14ac:dyDescent="0.25">
      <c r="B26" s="9" t="s">
        <v>3</v>
      </c>
      <c r="C26" s="25" t="s">
        <v>34</v>
      </c>
      <c r="D26" s="41">
        <f>D27+D28</f>
        <v>2447</v>
      </c>
      <c r="E26" s="35">
        <f>E27+E28</f>
        <v>2447</v>
      </c>
      <c r="F26" s="27">
        <f>F27+F28</f>
        <v>2406.4</v>
      </c>
      <c r="G26" s="49">
        <f t="shared" si="1"/>
        <v>0.98340825500612994</v>
      </c>
    </row>
    <row r="27" spans="2:7" ht="27" customHeight="1" x14ac:dyDescent="0.25">
      <c r="B27" s="9" t="s">
        <v>35</v>
      </c>
      <c r="C27" s="10" t="s">
        <v>36</v>
      </c>
      <c r="D27" s="40">
        <v>2447</v>
      </c>
      <c r="E27" s="40">
        <v>2447</v>
      </c>
      <c r="F27" s="11">
        <v>1635.4</v>
      </c>
      <c r="G27" s="50">
        <f t="shared" si="1"/>
        <v>0.66832856559051901</v>
      </c>
    </row>
    <row r="28" spans="2:7" ht="25.5" x14ac:dyDescent="0.25">
      <c r="B28" s="9" t="s">
        <v>37</v>
      </c>
      <c r="C28" s="10" t="s">
        <v>38</v>
      </c>
      <c r="D28" s="40"/>
      <c r="E28" s="40"/>
      <c r="F28" s="11">
        <v>771</v>
      </c>
      <c r="G28" s="50" t="s">
        <v>164</v>
      </c>
    </row>
    <row r="29" spans="2:7" ht="25.5" x14ac:dyDescent="0.25">
      <c r="B29" s="9" t="s">
        <v>39</v>
      </c>
      <c r="C29" s="10" t="s">
        <v>40</v>
      </c>
      <c r="D29" s="40"/>
      <c r="E29" s="40"/>
      <c r="F29" s="11">
        <v>0.2</v>
      </c>
      <c r="G29" s="50" t="s">
        <v>164</v>
      </c>
    </row>
    <row r="30" spans="2:7" ht="25.5" x14ac:dyDescent="0.25">
      <c r="B30" s="9" t="s">
        <v>41</v>
      </c>
      <c r="C30" s="25" t="s">
        <v>42</v>
      </c>
      <c r="D30" s="41">
        <f>D31+D35</f>
        <v>210650</v>
      </c>
      <c r="E30" s="35">
        <f>E31+E35</f>
        <v>210650</v>
      </c>
      <c r="F30" s="27">
        <f>F31+F35</f>
        <v>109443.40000000002</v>
      </c>
      <c r="G30" s="49">
        <f t="shared" ref="G30:G38" si="2">F30/E30</f>
        <v>0.51955091383812024</v>
      </c>
    </row>
    <row r="31" spans="2:7" ht="51.75" customHeight="1" x14ac:dyDescent="0.25">
      <c r="B31" s="9" t="s">
        <v>43</v>
      </c>
      <c r="C31" s="10" t="s">
        <v>4</v>
      </c>
      <c r="D31" s="42">
        <f>D32+D33+D34</f>
        <v>209750</v>
      </c>
      <c r="E31" s="37">
        <f>E32+E33+E34</f>
        <v>209750</v>
      </c>
      <c r="F31" s="11">
        <f>F32+F33+F34</f>
        <v>108740.30000000002</v>
      </c>
      <c r="G31" s="50">
        <f t="shared" si="2"/>
        <v>0.51842812872467237</v>
      </c>
    </row>
    <row r="32" spans="2:7" ht="51" x14ac:dyDescent="0.25">
      <c r="B32" s="9" t="s">
        <v>44</v>
      </c>
      <c r="C32" s="10" t="s">
        <v>45</v>
      </c>
      <c r="D32" s="40">
        <v>209750</v>
      </c>
      <c r="E32" s="40">
        <v>12750</v>
      </c>
      <c r="F32" s="11">
        <v>10653.1</v>
      </c>
      <c r="G32" s="50">
        <f t="shared" si="2"/>
        <v>0.83553725490196085</v>
      </c>
    </row>
    <row r="33" spans="2:7" ht="51" x14ac:dyDescent="0.25">
      <c r="B33" s="9" t="s">
        <v>46</v>
      </c>
      <c r="C33" s="10" t="s">
        <v>47</v>
      </c>
      <c r="D33" s="40">
        <v>0</v>
      </c>
      <c r="E33" s="40">
        <v>197000</v>
      </c>
      <c r="F33" s="11">
        <v>98055.6</v>
      </c>
      <c r="G33" s="50">
        <f t="shared" si="2"/>
        <v>0.49774416243654823</v>
      </c>
    </row>
    <row r="34" spans="2:7" ht="39.75" customHeight="1" x14ac:dyDescent="0.25">
      <c r="B34" s="9" t="s">
        <v>48</v>
      </c>
      <c r="C34" s="10" t="s">
        <v>49</v>
      </c>
      <c r="D34" s="40">
        <v>0</v>
      </c>
      <c r="E34" s="40">
        <v>0</v>
      </c>
      <c r="F34" s="11">
        <v>31.6</v>
      </c>
      <c r="G34" s="50" t="s">
        <v>164</v>
      </c>
    </row>
    <row r="35" spans="2:7" ht="51" x14ac:dyDescent="0.25">
      <c r="B35" s="9" t="s">
        <v>50</v>
      </c>
      <c r="C35" s="10" t="s">
        <v>51</v>
      </c>
      <c r="D35" s="40">
        <v>900</v>
      </c>
      <c r="E35" s="40">
        <v>900</v>
      </c>
      <c r="F35" s="11">
        <f>F36</f>
        <v>703.1</v>
      </c>
      <c r="G35" s="50">
        <f t="shared" si="2"/>
        <v>0.78122222222222226</v>
      </c>
    </row>
    <row r="36" spans="2:7" ht="51" x14ac:dyDescent="0.25">
      <c r="B36" s="9" t="s">
        <v>52</v>
      </c>
      <c r="C36" s="10" t="s">
        <v>53</v>
      </c>
      <c r="D36" s="40">
        <v>900</v>
      </c>
      <c r="E36" s="40">
        <v>900</v>
      </c>
      <c r="F36" s="11">
        <v>703.1</v>
      </c>
      <c r="G36" s="50">
        <f t="shared" si="2"/>
        <v>0.78122222222222226</v>
      </c>
    </row>
    <row r="37" spans="2:7" x14ac:dyDescent="0.25">
      <c r="B37" s="9" t="s">
        <v>54</v>
      </c>
      <c r="C37" s="25" t="s">
        <v>55</v>
      </c>
      <c r="D37" s="41">
        <f t="shared" ref="D37:E37" si="3">D38</f>
        <v>500</v>
      </c>
      <c r="E37" s="35">
        <f t="shared" si="3"/>
        <v>500</v>
      </c>
      <c r="F37" s="27">
        <f>F38</f>
        <v>505.8</v>
      </c>
      <c r="G37" s="49">
        <f t="shared" si="2"/>
        <v>1.0116000000000001</v>
      </c>
    </row>
    <row r="38" spans="2:7" x14ac:dyDescent="0.25">
      <c r="B38" s="9" t="s">
        <v>5</v>
      </c>
      <c r="C38" s="10" t="s">
        <v>56</v>
      </c>
      <c r="D38" s="40">
        <v>500</v>
      </c>
      <c r="E38" s="40">
        <v>500</v>
      </c>
      <c r="F38" s="11">
        <v>505.8</v>
      </c>
      <c r="G38" s="50">
        <f t="shared" si="2"/>
        <v>1.0116000000000001</v>
      </c>
    </row>
    <row r="39" spans="2:7" ht="25.5" x14ac:dyDescent="0.25">
      <c r="B39" s="9" t="s">
        <v>57</v>
      </c>
      <c r="C39" s="25" t="s">
        <v>58</v>
      </c>
      <c r="D39" s="41">
        <f t="shared" ref="D39:E39" si="4">D40</f>
        <v>0</v>
      </c>
      <c r="E39" s="35">
        <f t="shared" si="4"/>
        <v>0</v>
      </c>
      <c r="F39" s="27">
        <f>F40</f>
        <v>305.10000000000002</v>
      </c>
      <c r="G39" s="50" t="s">
        <v>164</v>
      </c>
    </row>
    <row r="40" spans="2:7" ht="25.5" customHeight="1" x14ac:dyDescent="0.25">
      <c r="B40" s="9" t="s">
        <v>59</v>
      </c>
      <c r="C40" s="10" t="s">
        <v>60</v>
      </c>
      <c r="D40" s="40">
        <v>0</v>
      </c>
      <c r="E40" s="40">
        <v>0</v>
      </c>
      <c r="F40" s="11">
        <v>305.10000000000002</v>
      </c>
      <c r="G40" s="50" t="s">
        <v>164</v>
      </c>
    </row>
    <row r="41" spans="2:7" ht="13.5" customHeight="1" x14ac:dyDescent="0.25">
      <c r="B41" s="9" t="s">
        <v>61</v>
      </c>
      <c r="C41" s="25" t="s">
        <v>62</v>
      </c>
      <c r="D41" s="41">
        <f t="shared" ref="D41:E41" si="5">D42</f>
        <v>0</v>
      </c>
      <c r="E41" s="35">
        <f t="shared" si="5"/>
        <v>0</v>
      </c>
      <c r="F41" s="27">
        <f>F42</f>
        <v>3.4</v>
      </c>
      <c r="G41" s="50" t="s">
        <v>164</v>
      </c>
    </row>
    <row r="42" spans="2:7" ht="51" x14ac:dyDescent="0.25">
      <c r="B42" s="14" t="s">
        <v>63</v>
      </c>
      <c r="C42" s="15" t="s">
        <v>64</v>
      </c>
      <c r="D42" s="43"/>
      <c r="E42" s="43"/>
      <c r="F42" s="11">
        <f>F44+F43</f>
        <v>3.4</v>
      </c>
      <c r="G42" s="51" t="s">
        <v>164</v>
      </c>
    </row>
    <row r="43" spans="2:7" ht="25.5" x14ac:dyDescent="0.25">
      <c r="B43" s="14" t="s">
        <v>65</v>
      </c>
      <c r="C43" s="15" t="s">
        <v>66</v>
      </c>
      <c r="D43" s="43"/>
      <c r="E43" s="43"/>
      <c r="F43" s="11">
        <v>3.4</v>
      </c>
      <c r="G43" s="51" t="s">
        <v>164</v>
      </c>
    </row>
    <row r="44" spans="2:7" ht="38.25" x14ac:dyDescent="0.25">
      <c r="B44" s="9" t="s">
        <v>67</v>
      </c>
      <c r="C44" s="10" t="s">
        <v>68</v>
      </c>
      <c r="D44" s="40"/>
      <c r="E44" s="40"/>
      <c r="F44" s="11">
        <v>0</v>
      </c>
      <c r="G44" s="50" t="s">
        <v>164</v>
      </c>
    </row>
    <row r="45" spans="2:7" x14ac:dyDescent="0.25">
      <c r="B45" s="9" t="s">
        <v>69</v>
      </c>
      <c r="C45" s="25" t="s">
        <v>70</v>
      </c>
      <c r="D45" s="41">
        <f t="shared" ref="D45:E45" si="6">D46+D49+D51+D52+D53+D54+D50</f>
        <v>2700</v>
      </c>
      <c r="E45" s="35">
        <f t="shared" si="6"/>
        <v>2700</v>
      </c>
      <c r="F45" s="27">
        <f>F46+F49+F51+F52+F53+F54+F50</f>
        <v>2318</v>
      </c>
      <c r="G45" s="49">
        <f t="shared" ref="G45" si="7">F45/E45</f>
        <v>0.85851851851851857</v>
      </c>
    </row>
    <row r="46" spans="2:7" ht="15" customHeight="1" x14ac:dyDescent="0.25">
      <c r="B46" s="9" t="s">
        <v>71</v>
      </c>
      <c r="C46" s="10" t="s">
        <v>72</v>
      </c>
      <c r="D46" s="40"/>
      <c r="E46" s="40"/>
      <c r="F46" s="11">
        <f>F47+F48</f>
        <v>29</v>
      </c>
      <c r="G46" s="50" t="s">
        <v>164</v>
      </c>
    </row>
    <row r="47" spans="2:7" ht="37.5" customHeight="1" x14ac:dyDescent="0.25">
      <c r="B47" s="9" t="s">
        <v>73</v>
      </c>
      <c r="C47" s="10" t="s">
        <v>74</v>
      </c>
      <c r="D47" s="40"/>
      <c r="E47" s="40"/>
      <c r="F47" s="11">
        <v>29</v>
      </c>
      <c r="G47" s="50" t="s">
        <v>164</v>
      </c>
    </row>
    <row r="48" spans="2:7" ht="38.25" x14ac:dyDescent="0.25">
      <c r="B48" s="9" t="s">
        <v>75</v>
      </c>
      <c r="C48" s="10" t="s">
        <v>76</v>
      </c>
      <c r="D48" s="40"/>
      <c r="E48" s="40"/>
      <c r="F48" s="11">
        <v>0</v>
      </c>
      <c r="G48" s="50" t="s">
        <v>164</v>
      </c>
    </row>
    <row r="49" spans="2:7" ht="38.25" x14ac:dyDescent="0.25">
      <c r="B49" s="9" t="s">
        <v>77</v>
      </c>
      <c r="C49" s="10" t="s">
        <v>78</v>
      </c>
      <c r="D49" s="40"/>
      <c r="E49" s="40"/>
      <c r="F49" s="11">
        <v>33</v>
      </c>
      <c r="G49" s="50" t="s">
        <v>164</v>
      </c>
    </row>
    <row r="50" spans="2:7" ht="38.25" x14ac:dyDescent="0.25">
      <c r="B50" s="9" t="s">
        <v>141</v>
      </c>
      <c r="C50" s="30" t="s">
        <v>159</v>
      </c>
      <c r="D50" s="44"/>
      <c r="E50" s="44"/>
      <c r="F50" s="11">
        <v>30</v>
      </c>
      <c r="G50" s="52" t="s">
        <v>164</v>
      </c>
    </row>
    <row r="51" spans="2:7" ht="51" customHeight="1" x14ac:dyDescent="0.25">
      <c r="B51" s="9" t="s">
        <v>79</v>
      </c>
      <c r="C51" s="10" t="s">
        <v>80</v>
      </c>
      <c r="D51" s="40"/>
      <c r="E51" s="40"/>
      <c r="F51" s="11">
        <v>4</v>
      </c>
      <c r="G51" s="50" t="s">
        <v>164</v>
      </c>
    </row>
    <row r="52" spans="2:7" ht="38.25" x14ac:dyDescent="0.25">
      <c r="B52" s="9" t="s">
        <v>81</v>
      </c>
      <c r="C52" s="10" t="s">
        <v>82</v>
      </c>
      <c r="D52" s="40"/>
      <c r="E52" s="40"/>
      <c r="F52" s="11">
        <v>0</v>
      </c>
      <c r="G52" s="50" t="s">
        <v>164</v>
      </c>
    </row>
    <row r="53" spans="2:7" ht="25.5" x14ac:dyDescent="0.25">
      <c r="B53" s="9" t="s">
        <v>83</v>
      </c>
      <c r="C53" s="10" t="s">
        <v>84</v>
      </c>
      <c r="D53" s="40">
        <v>1300</v>
      </c>
      <c r="E53" s="40">
        <v>1300</v>
      </c>
      <c r="F53" s="11">
        <v>1029.5999999999999</v>
      </c>
      <c r="G53" s="50">
        <f t="shared" ref="G53:G86" si="8">F53/E53</f>
        <v>0.79199999999999993</v>
      </c>
    </row>
    <row r="54" spans="2:7" ht="25.5" x14ac:dyDescent="0.25">
      <c r="B54" s="9" t="s">
        <v>85</v>
      </c>
      <c r="C54" s="10" t="s">
        <v>86</v>
      </c>
      <c r="D54" s="40">
        <v>1400</v>
      </c>
      <c r="E54" s="40">
        <v>1400</v>
      </c>
      <c r="F54" s="11">
        <v>1192.4000000000001</v>
      </c>
      <c r="G54" s="50">
        <f t="shared" si="8"/>
        <v>0.85171428571428576</v>
      </c>
    </row>
    <row r="55" spans="2:7" x14ac:dyDescent="0.25">
      <c r="B55" s="9" t="s">
        <v>87</v>
      </c>
      <c r="C55" s="25" t="s">
        <v>88</v>
      </c>
      <c r="D55" s="35">
        <f>D56+D57</f>
        <v>300</v>
      </c>
      <c r="E55" s="35">
        <f>E56+E57</f>
        <v>300</v>
      </c>
      <c r="F55" s="31">
        <f>F56+F57</f>
        <v>242.9</v>
      </c>
      <c r="G55" s="49">
        <f t="shared" si="8"/>
        <v>0.80966666666666665</v>
      </c>
    </row>
    <row r="56" spans="2:7" x14ac:dyDescent="0.25">
      <c r="B56" s="16" t="s">
        <v>89</v>
      </c>
      <c r="C56" s="17" t="s">
        <v>90</v>
      </c>
      <c r="D56" s="45">
        <v>0</v>
      </c>
      <c r="E56" s="45">
        <v>0</v>
      </c>
      <c r="F56" s="11">
        <v>6.4</v>
      </c>
      <c r="G56" s="53" t="s">
        <v>164</v>
      </c>
    </row>
    <row r="57" spans="2:7" x14ac:dyDescent="0.25">
      <c r="B57" s="9" t="s">
        <v>91</v>
      </c>
      <c r="C57" s="10" t="s">
        <v>92</v>
      </c>
      <c r="D57" s="40">
        <v>300</v>
      </c>
      <c r="E57" s="40">
        <v>300</v>
      </c>
      <c r="F57" s="11">
        <v>236.5</v>
      </c>
      <c r="G57" s="50">
        <f t="shared" si="8"/>
        <v>0.78833333333333333</v>
      </c>
    </row>
    <row r="58" spans="2:7" x14ac:dyDescent="0.25">
      <c r="B58" s="19" t="s">
        <v>93</v>
      </c>
      <c r="C58" s="28" t="s">
        <v>94</v>
      </c>
      <c r="D58" s="38">
        <f>D59</f>
        <v>72919.509999999995</v>
      </c>
      <c r="E58" s="38">
        <f>E59</f>
        <v>244948.41999999998</v>
      </c>
      <c r="F58" s="26">
        <f>F59</f>
        <v>217568.7</v>
      </c>
      <c r="G58" s="49">
        <f t="shared" si="8"/>
        <v>0.88822250823254967</v>
      </c>
    </row>
    <row r="59" spans="2:7" ht="25.5" x14ac:dyDescent="0.25">
      <c r="B59" s="21" t="s">
        <v>95</v>
      </c>
      <c r="C59" s="10" t="s">
        <v>96</v>
      </c>
      <c r="D59" s="39">
        <f>D60+D63+D70+D81</f>
        <v>72919.509999999995</v>
      </c>
      <c r="E59" s="39">
        <f>E60+E63+E70+E81</f>
        <v>244948.41999999998</v>
      </c>
      <c r="F59" s="20">
        <f>F60+F63+F70+F81</f>
        <v>217568.7</v>
      </c>
      <c r="G59" s="50">
        <f t="shared" si="8"/>
        <v>0.88822250823254967</v>
      </c>
    </row>
    <row r="60" spans="2:7" ht="25.5" x14ac:dyDescent="0.25">
      <c r="B60" s="21" t="s">
        <v>97</v>
      </c>
      <c r="C60" s="25" t="s">
        <v>98</v>
      </c>
      <c r="D60" s="38">
        <f>D61+D62</f>
        <v>3763</v>
      </c>
      <c r="E60" s="38">
        <f>E61+E62</f>
        <v>73860.800000000003</v>
      </c>
      <c r="F60" s="26">
        <f>F61+F62</f>
        <v>73860.800000000003</v>
      </c>
      <c r="G60" s="49">
        <f t="shared" si="8"/>
        <v>1</v>
      </c>
    </row>
    <row r="61" spans="2:7" ht="25.5" x14ac:dyDescent="0.25">
      <c r="B61" s="21" t="s">
        <v>99</v>
      </c>
      <c r="C61" s="10" t="s">
        <v>100</v>
      </c>
      <c r="D61" s="40">
        <v>3763</v>
      </c>
      <c r="E61" s="40">
        <v>3763</v>
      </c>
      <c r="F61" s="22">
        <v>3763</v>
      </c>
      <c r="G61" s="50">
        <f t="shared" si="8"/>
        <v>1</v>
      </c>
    </row>
    <row r="62" spans="2:7" x14ac:dyDescent="0.25">
      <c r="B62" s="21" t="s">
        <v>101</v>
      </c>
      <c r="C62" s="10" t="s">
        <v>102</v>
      </c>
      <c r="D62" s="40">
        <v>0</v>
      </c>
      <c r="E62" s="40">
        <v>70097.8</v>
      </c>
      <c r="F62" s="20">
        <v>70097.8</v>
      </c>
      <c r="G62" s="50">
        <f t="shared" si="8"/>
        <v>1</v>
      </c>
    </row>
    <row r="63" spans="2:7" ht="25.5" x14ac:dyDescent="0.25">
      <c r="B63" s="21" t="s">
        <v>103</v>
      </c>
      <c r="C63" s="25" t="s">
        <v>104</v>
      </c>
      <c r="D63" s="38">
        <f>D64+D65+D66+D68+D69+D67</f>
        <v>1550</v>
      </c>
      <c r="E63" s="38">
        <f>E64+E65+E66+E68+E69+E67</f>
        <v>75684.5</v>
      </c>
      <c r="F63" s="26">
        <f>F64+F65+F66+F68+F69+F67</f>
        <v>58692.399999999994</v>
      </c>
      <c r="G63" s="49">
        <f t="shared" si="8"/>
        <v>0.77548771545032336</v>
      </c>
    </row>
    <row r="64" spans="2:7" ht="38.25" x14ac:dyDescent="0.25">
      <c r="B64" s="21" t="s">
        <v>105</v>
      </c>
      <c r="C64" s="10" t="s">
        <v>106</v>
      </c>
      <c r="D64" s="40">
        <v>0</v>
      </c>
      <c r="E64" s="40">
        <v>394.5</v>
      </c>
      <c r="F64" s="22">
        <v>394.5</v>
      </c>
      <c r="G64" s="50">
        <f t="shared" si="8"/>
        <v>1</v>
      </c>
    </row>
    <row r="65" spans="2:7" ht="25.5" x14ac:dyDescent="0.25">
      <c r="B65" s="21" t="s">
        <v>142</v>
      </c>
      <c r="C65" s="10" t="s">
        <v>143</v>
      </c>
      <c r="D65" s="40">
        <v>0</v>
      </c>
      <c r="E65" s="40">
        <v>2217.6999999999998</v>
      </c>
      <c r="F65" s="22">
        <v>2217.6999999999998</v>
      </c>
      <c r="G65" s="50">
        <f t="shared" si="8"/>
        <v>1</v>
      </c>
    </row>
    <row r="66" spans="2:7" ht="51" x14ac:dyDescent="0.25">
      <c r="B66" s="21" t="s">
        <v>107</v>
      </c>
      <c r="C66" s="10" t="s">
        <v>108</v>
      </c>
      <c r="D66" s="40">
        <v>0</v>
      </c>
      <c r="E66" s="40">
        <v>66468.100000000006</v>
      </c>
      <c r="F66" s="22">
        <v>50056.7</v>
      </c>
      <c r="G66" s="50">
        <f t="shared" si="8"/>
        <v>0.75309358925559766</v>
      </c>
    </row>
    <row r="67" spans="2:7" ht="25.5" x14ac:dyDescent="0.25">
      <c r="B67" s="21" t="s">
        <v>144</v>
      </c>
      <c r="C67" s="10" t="s">
        <v>145</v>
      </c>
      <c r="D67" s="40">
        <v>0</v>
      </c>
      <c r="E67" s="40">
        <v>107.3</v>
      </c>
      <c r="F67" s="22">
        <v>107.3</v>
      </c>
      <c r="G67" s="50">
        <f t="shared" si="8"/>
        <v>1</v>
      </c>
    </row>
    <row r="68" spans="2:7" ht="25.5" x14ac:dyDescent="0.25">
      <c r="B68" s="21" t="s">
        <v>109</v>
      </c>
      <c r="C68" s="10" t="s">
        <v>110</v>
      </c>
      <c r="D68" s="40">
        <v>1550</v>
      </c>
      <c r="E68" s="40">
        <v>1550</v>
      </c>
      <c r="F68" s="20">
        <v>1133</v>
      </c>
      <c r="G68" s="50">
        <f t="shared" si="8"/>
        <v>0.73096774193548386</v>
      </c>
    </row>
    <row r="69" spans="2:7" x14ac:dyDescent="0.25">
      <c r="B69" s="21" t="s">
        <v>111</v>
      </c>
      <c r="C69" s="10" t="s">
        <v>112</v>
      </c>
      <c r="D69" s="40">
        <v>0</v>
      </c>
      <c r="E69" s="40">
        <v>4946.8999999999996</v>
      </c>
      <c r="F69" s="20">
        <v>4783.2</v>
      </c>
      <c r="G69" s="50">
        <f t="shared" si="8"/>
        <v>0.96690856900280986</v>
      </c>
    </row>
    <row r="70" spans="2:7" ht="25.5" x14ac:dyDescent="0.25">
      <c r="B70" s="21" t="s">
        <v>113</v>
      </c>
      <c r="C70" s="25" t="s">
        <v>114</v>
      </c>
      <c r="D70" s="38">
        <f t="shared" ref="D70:E70" si="9">SUM(D71:D80)</f>
        <v>51145.64</v>
      </c>
      <c r="E70" s="38">
        <f t="shared" si="9"/>
        <v>55866.9</v>
      </c>
      <c r="F70" s="26">
        <f>SUM(F71:F80)</f>
        <v>55715.100000000006</v>
      </c>
      <c r="G70" s="49">
        <f t="shared" si="8"/>
        <v>0.99728282757768916</v>
      </c>
    </row>
    <row r="71" spans="2:7" ht="25.5" x14ac:dyDescent="0.25">
      <c r="B71" s="21" t="s">
        <v>115</v>
      </c>
      <c r="C71" s="10" t="s">
        <v>116</v>
      </c>
      <c r="D71" s="40">
        <v>175.7</v>
      </c>
      <c r="E71" s="40">
        <v>175.7</v>
      </c>
      <c r="F71" s="22">
        <v>76.099999999999994</v>
      </c>
      <c r="G71" s="50">
        <f t="shared" si="8"/>
        <v>0.43312464428002279</v>
      </c>
    </row>
    <row r="72" spans="2:7" ht="25.5" x14ac:dyDescent="0.25">
      <c r="B72" s="21" t="s">
        <v>117</v>
      </c>
      <c r="C72" s="10" t="s">
        <v>118</v>
      </c>
      <c r="D72" s="40">
        <v>674.2</v>
      </c>
      <c r="E72" s="40">
        <v>813.1</v>
      </c>
      <c r="F72" s="22">
        <v>813.1</v>
      </c>
      <c r="G72" s="50">
        <f t="shared" si="8"/>
        <v>1</v>
      </c>
    </row>
    <row r="73" spans="2:7" ht="38.25" x14ac:dyDescent="0.25">
      <c r="B73" s="21" t="s">
        <v>119</v>
      </c>
      <c r="C73" s="10" t="s">
        <v>120</v>
      </c>
      <c r="D73" s="40">
        <v>521.9</v>
      </c>
      <c r="E73" s="40">
        <v>529</v>
      </c>
      <c r="F73" s="22">
        <v>529</v>
      </c>
      <c r="G73" s="50">
        <f t="shared" si="8"/>
        <v>1</v>
      </c>
    </row>
    <row r="74" spans="2:7" ht="25.5" x14ac:dyDescent="0.25">
      <c r="B74" s="21" t="s">
        <v>121</v>
      </c>
      <c r="C74" s="10" t="s">
        <v>122</v>
      </c>
      <c r="D74" s="40">
        <v>0</v>
      </c>
      <c r="E74" s="40">
        <v>759.6</v>
      </c>
      <c r="F74" s="22">
        <v>759.6</v>
      </c>
      <c r="G74" s="50">
        <f t="shared" si="8"/>
        <v>1</v>
      </c>
    </row>
    <row r="75" spans="2:7" ht="25.5" x14ac:dyDescent="0.25">
      <c r="B75" s="21" t="s">
        <v>123</v>
      </c>
      <c r="C75" s="10" t="s">
        <v>124</v>
      </c>
      <c r="D75" s="40">
        <f>37720.8+163+769+3073+346.6+555.92</f>
        <v>42628.32</v>
      </c>
      <c r="E75" s="40">
        <v>42835.9</v>
      </c>
      <c r="F75" s="22">
        <v>42783.8</v>
      </c>
      <c r="G75" s="50">
        <f t="shared" si="8"/>
        <v>0.99878373046906921</v>
      </c>
    </row>
    <row r="76" spans="2:7" ht="51" x14ac:dyDescent="0.25">
      <c r="B76" s="21" t="s">
        <v>146</v>
      </c>
      <c r="C76" s="10" t="s">
        <v>147</v>
      </c>
      <c r="D76" s="40">
        <v>0</v>
      </c>
      <c r="E76" s="40">
        <v>2574</v>
      </c>
      <c r="F76" s="22">
        <v>2574</v>
      </c>
      <c r="G76" s="50">
        <f t="shared" si="8"/>
        <v>1</v>
      </c>
    </row>
    <row r="77" spans="2:7" ht="38.25" x14ac:dyDescent="0.25">
      <c r="B77" s="21" t="s">
        <v>125</v>
      </c>
      <c r="C77" s="10" t="s">
        <v>126</v>
      </c>
      <c r="D77" s="40">
        <v>3433.02</v>
      </c>
      <c r="E77" s="40">
        <v>4583.2</v>
      </c>
      <c r="F77" s="22">
        <v>4583.1000000000004</v>
      </c>
      <c r="G77" s="50">
        <f t="shared" si="8"/>
        <v>0.99997818118345272</v>
      </c>
    </row>
    <row r="78" spans="2:7" ht="51" x14ac:dyDescent="0.25">
      <c r="B78" s="21" t="s">
        <v>148</v>
      </c>
      <c r="C78" s="10" t="s">
        <v>127</v>
      </c>
      <c r="D78" s="40">
        <v>2665</v>
      </c>
      <c r="E78" s="40">
        <v>1650</v>
      </c>
      <c r="F78" s="22">
        <v>1650</v>
      </c>
      <c r="G78" s="50">
        <f t="shared" si="8"/>
        <v>1</v>
      </c>
    </row>
    <row r="79" spans="2:7" ht="25.5" x14ac:dyDescent="0.25">
      <c r="B79" s="21" t="s">
        <v>149</v>
      </c>
      <c r="C79" s="10" t="s">
        <v>150</v>
      </c>
      <c r="D79" s="40"/>
      <c r="E79" s="40">
        <v>1656.3</v>
      </c>
      <c r="F79" s="22">
        <v>1656.3</v>
      </c>
      <c r="G79" s="50">
        <f t="shared" si="8"/>
        <v>1</v>
      </c>
    </row>
    <row r="80" spans="2:7" x14ac:dyDescent="0.25">
      <c r="B80" s="21" t="s">
        <v>151</v>
      </c>
      <c r="C80" s="10" t="s">
        <v>152</v>
      </c>
      <c r="D80" s="40">
        <f>990+57.5</f>
        <v>1047.5</v>
      </c>
      <c r="E80" s="40">
        <v>290.10000000000002</v>
      </c>
      <c r="F80" s="22">
        <v>290.10000000000002</v>
      </c>
      <c r="G80" s="50">
        <f t="shared" si="8"/>
        <v>1</v>
      </c>
    </row>
    <row r="81" spans="2:7" x14ac:dyDescent="0.25">
      <c r="B81" s="21" t="s">
        <v>128</v>
      </c>
      <c r="C81" s="25" t="s">
        <v>129</v>
      </c>
      <c r="D81" s="38">
        <f>SUM(D82:D86)</f>
        <v>16460.87</v>
      </c>
      <c r="E81" s="38">
        <f>SUM(E82:E86)</f>
        <v>39536.22</v>
      </c>
      <c r="F81" s="26">
        <f>SUM(F82:F86)</f>
        <v>29300.400000000001</v>
      </c>
      <c r="G81" s="49">
        <f t="shared" si="8"/>
        <v>0.74110271543410067</v>
      </c>
    </row>
    <row r="82" spans="2:7" ht="51" x14ac:dyDescent="0.25">
      <c r="B82" s="21" t="s">
        <v>130</v>
      </c>
      <c r="C82" s="10" t="s">
        <v>131</v>
      </c>
      <c r="D82" s="40">
        <v>355.92</v>
      </c>
      <c r="E82" s="40">
        <v>355.92</v>
      </c>
      <c r="F82" s="18">
        <v>355.9</v>
      </c>
      <c r="G82" s="50">
        <f t="shared" si="8"/>
        <v>0.9999438075972128</v>
      </c>
    </row>
    <row r="83" spans="2:7" ht="38.25" customHeight="1" x14ac:dyDescent="0.25">
      <c r="B83" s="21" t="s">
        <v>132</v>
      </c>
      <c r="C83" s="10" t="s">
        <v>133</v>
      </c>
      <c r="D83" s="40">
        <v>16104.95</v>
      </c>
      <c r="E83" s="40">
        <v>23121.4</v>
      </c>
      <c r="F83" s="22">
        <v>13149.2</v>
      </c>
      <c r="G83" s="50">
        <f t="shared" si="8"/>
        <v>0.56870258721357703</v>
      </c>
    </row>
    <row r="84" spans="2:7" ht="24" customHeight="1" x14ac:dyDescent="0.25">
      <c r="B84" s="21" t="s">
        <v>134</v>
      </c>
      <c r="C84" s="10" t="s">
        <v>135</v>
      </c>
      <c r="D84" s="40">
        <v>0</v>
      </c>
      <c r="E84" s="40">
        <v>34.299999999999997</v>
      </c>
      <c r="F84" s="22">
        <v>34.299999999999997</v>
      </c>
      <c r="G84" s="50">
        <f t="shared" si="8"/>
        <v>1</v>
      </c>
    </row>
    <row r="85" spans="2:7" ht="51" customHeight="1" x14ac:dyDescent="0.25">
      <c r="B85" s="21" t="s">
        <v>153</v>
      </c>
      <c r="C85" s="10" t="s">
        <v>154</v>
      </c>
      <c r="D85" s="40">
        <v>0</v>
      </c>
      <c r="E85" s="40">
        <v>3870.3</v>
      </c>
      <c r="F85" s="22">
        <v>3606.6</v>
      </c>
      <c r="G85" s="50">
        <f t="shared" si="8"/>
        <v>0.93186574684133006</v>
      </c>
    </row>
    <row r="86" spans="2:7" ht="25.5" x14ac:dyDescent="0.25">
      <c r="B86" s="21" t="s">
        <v>136</v>
      </c>
      <c r="C86" s="10" t="s">
        <v>137</v>
      </c>
      <c r="D86" s="40">
        <v>0</v>
      </c>
      <c r="E86" s="40">
        <v>12154.3</v>
      </c>
      <c r="F86" s="22">
        <v>12154.4</v>
      </c>
      <c r="G86" s="50">
        <f t="shared" si="8"/>
        <v>1.0000082275408704</v>
      </c>
    </row>
    <row r="87" spans="2:7" ht="38.25" x14ac:dyDescent="0.25">
      <c r="B87" s="21" t="s">
        <v>155</v>
      </c>
      <c r="C87" s="32" t="s">
        <v>156</v>
      </c>
      <c r="D87" s="46">
        <f t="shared" ref="D87:E87" si="10">D88</f>
        <v>0</v>
      </c>
      <c r="E87" s="46">
        <f t="shared" si="10"/>
        <v>0</v>
      </c>
      <c r="F87" s="33">
        <f>F88</f>
        <v>-2073.8000000000002</v>
      </c>
      <c r="G87" s="53" t="s">
        <v>164</v>
      </c>
    </row>
    <row r="88" spans="2:7" ht="27" customHeight="1" x14ac:dyDescent="0.25">
      <c r="B88" s="21" t="s">
        <v>157</v>
      </c>
      <c r="C88" s="17" t="s">
        <v>158</v>
      </c>
      <c r="D88" s="45">
        <v>0</v>
      </c>
      <c r="E88" s="45">
        <v>0</v>
      </c>
      <c r="F88" s="18">
        <v>-2073.8000000000002</v>
      </c>
      <c r="G88" s="53" t="s">
        <v>164</v>
      </c>
    </row>
    <row r="89" spans="2:7" x14ac:dyDescent="0.25">
      <c r="B89" s="58" t="s">
        <v>138</v>
      </c>
      <c r="C89" s="59"/>
      <c r="D89" s="47">
        <f t="shared" ref="D89:E89" si="11">D10+D87+D58</f>
        <v>364136.51</v>
      </c>
      <c r="E89" s="38">
        <f t="shared" si="11"/>
        <v>536165.41999999993</v>
      </c>
      <c r="F89" s="23">
        <f>F10+F87+F58</f>
        <v>406295.80000000005</v>
      </c>
      <c r="G89" s="49">
        <f t="shared" ref="G89" si="12">F89/E89</f>
        <v>0.7577806864157709</v>
      </c>
    </row>
  </sheetData>
  <mergeCells count="6">
    <mergeCell ref="B89:C89"/>
    <mergeCell ref="A1:G1"/>
    <mergeCell ref="A2:G2"/>
    <mergeCell ref="A3:G3"/>
    <mergeCell ref="A4:G4"/>
    <mergeCell ref="B6:G6"/>
  </mergeCells>
  <pageMargins left="0.43307086614173229" right="0.27559055118110237" top="0.47244094488188981" bottom="0.28999999999999998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Прил.1</vt:lpstr>
      <vt:lpstr>Прил.2</vt:lpstr>
      <vt:lpstr>Прил.1!Заголовки_для_печати</vt:lpstr>
      <vt:lpstr>Прил.2!Заголовки_для_печати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2012-04-16T14:44:57Z</dcterms:modified>
</cp:coreProperties>
</file>