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-120" yWindow="-120" windowWidth="23310" windowHeight="13740" tabRatio="484"/>
  </bookViews>
  <sheets>
    <sheet name="прил.1 (нал., ненал.)" sheetId="1" r:id="rId1"/>
  </sheets>
  <definedNames>
    <definedName name="_xlnm.Print_Titles" localSheetId="0">'прил.1 (нал., ненал.)'!$29:$29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71" i="1"/>
  <c r="M44" l="1"/>
  <c r="M51" l="1"/>
  <c r="N67" l="1"/>
  <c r="P67" s="1"/>
  <c r="N44"/>
  <c r="P44" s="1"/>
  <c r="N43"/>
  <c r="P43" s="1"/>
  <c r="M71"/>
  <c r="K32" l="1"/>
  <c r="K54"/>
  <c r="L54" l="1"/>
  <c r="N54" s="1"/>
  <c r="P54" s="1"/>
  <c r="L32" l="1"/>
  <c r="K71"/>
  <c r="L31" l="1"/>
  <c r="N32"/>
  <c r="I71"/>
  <c r="J31"/>
  <c r="N31" l="1"/>
  <c r="P32"/>
  <c r="P31" s="1"/>
  <c r="G68"/>
  <c r="G71" s="1"/>
  <c r="H31"/>
  <c r="D46"/>
  <c r="F46" s="1"/>
  <c r="H46" s="1"/>
  <c r="J46" s="1"/>
  <c r="L46" s="1"/>
  <c r="N46" s="1"/>
  <c r="E68"/>
  <c r="F68" s="1"/>
  <c r="E64"/>
  <c r="F47"/>
  <c r="H47" s="1"/>
  <c r="J47" s="1"/>
  <c r="L47" s="1"/>
  <c r="N47" s="1"/>
  <c r="P47" s="1"/>
  <c r="D64"/>
  <c r="D35"/>
  <c r="F38"/>
  <c r="H38" s="1"/>
  <c r="J38" s="1"/>
  <c r="L38" s="1"/>
  <c r="N38" s="1"/>
  <c r="P38" s="1"/>
  <c r="D40"/>
  <c r="F62"/>
  <c r="H62" s="1"/>
  <c r="J62" s="1"/>
  <c r="L62" s="1"/>
  <c r="N62" s="1"/>
  <c r="P62" s="1"/>
  <c r="F61"/>
  <c r="H61" s="1"/>
  <c r="J61" s="1"/>
  <c r="D60"/>
  <c r="F59"/>
  <c r="H59" s="1"/>
  <c r="J59" s="1"/>
  <c r="L59" s="1"/>
  <c r="N59" s="1"/>
  <c r="P59" s="1"/>
  <c r="P46" l="1"/>
  <c r="P45" s="1"/>
  <c r="N45"/>
  <c r="E71"/>
  <c r="J60"/>
  <c r="L61"/>
  <c r="L45"/>
  <c r="H68"/>
  <c r="J68" s="1"/>
  <c r="L68" s="1"/>
  <c r="N68" s="1"/>
  <c r="P68" s="1"/>
  <c r="J45"/>
  <c r="H45"/>
  <c r="F60"/>
  <c r="D45"/>
  <c r="H60"/>
  <c r="F45"/>
  <c r="D57"/>
  <c r="F58"/>
  <c r="D53"/>
  <c r="D50" s="1"/>
  <c r="D55"/>
  <c r="F52"/>
  <c r="H52" s="1"/>
  <c r="J52" s="1"/>
  <c r="L52" s="1"/>
  <c r="N52" s="1"/>
  <c r="P52" s="1"/>
  <c r="F51"/>
  <c r="H51" s="1"/>
  <c r="J51" s="1"/>
  <c r="L51" s="1"/>
  <c r="N51" s="1"/>
  <c r="F41"/>
  <c r="H41" s="1"/>
  <c r="J41" s="1"/>
  <c r="L41" s="1"/>
  <c r="N41" s="1"/>
  <c r="D31"/>
  <c r="F31"/>
  <c r="D33"/>
  <c r="F34"/>
  <c r="F36"/>
  <c r="H36" s="1"/>
  <c r="J36" s="1"/>
  <c r="F37"/>
  <c r="H37" s="1"/>
  <c r="J37" s="1"/>
  <c r="L37" s="1"/>
  <c r="N37" s="1"/>
  <c r="P37" s="1"/>
  <c r="F39"/>
  <c r="H39" s="1"/>
  <c r="J39" s="1"/>
  <c r="L39" s="1"/>
  <c r="N39" s="1"/>
  <c r="P39" s="1"/>
  <c r="F42"/>
  <c r="H42" s="1"/>
  <c r="J42" s="1"/>
  <c r="L42" s="1"/>
  <c r="N42" s="1"/>
  <c r="P42" s="1"/>
  <c r="F56"/>
  <c r="D63"/>
  <c r="F64"/>
  <c r="D65"/>
  <c r="F66"/>
  <c r="F69"/>
  <c r="H69" s="1"/>
  <c r="J69" s="1"/>
  <c r="L69" s="1"/>
  <c r="N69" s="1"/>
  <c r="P69" s="1"/>
  <c r="F70"/>
  <c r="H70" s="1"/>
  <c r="J70" s="1"/>
  <c r="L70" s="1"/>
  <c r="N70" s="1"/>
  <c r="P70" s="1"/>
  <c r="P51" l="1"/>
  <c r="P41"/>
  <c r="P40" s="1"/>
  <c r="N40"/>
  <c r="L60"/>
  <c r="N61"/>
  <c r="L40"/>
  <c r="D49"/>
  <c r="D48" s="1"/>
  <c r="J35"/>
  <c r="L36"/>
  <c r="J40"/>
  <c r="F55"/>
  <c r="H56"/>
  <c r="F53"/>
  <c r="H53" s="1"/>
  <c r="H40"/>
  <c r="H35"/>
  <c r="F65"/>
  <c r="H66"/>
  <c r="F63"/>
  <c r="H64"/>
  <c r="F57"/>
  <c r="H58"/>
  <c r="F33"/>
  <c r="H34"/>
  <c r="F35"/>
  <c r="D30"/>
  <c r="F40"/>
  <c r="N60" l="1"/>
  <c r="P61"/>
  <c r="P60" s="1"/>
  <c r="L35"/>
  <c r="N36"/>
  <c r="H50"/>
  <c r="J53"/>
  <c r="H57"/>
  <c r="J58"/>
  <c r="H55"/>
  <c r="J56"/>
  <c r="H33"/>
  <c r="H30" s="1"/>
  <c r="J34"/>
  <c r="F50"/>
  <c r="F49" s="1"/>
  <c r="F48" s="1"/>
  <c r="H63"/>
  <c r="J64"/>
  <c r="H65"/>
  <c r="J66"/>
  <c r="F30"/>
  <c r="D71"/>
  <c r="P36" l="1"/>
  <c r="P35" s="1"/>
  <c r="N35"/>
  <c r="H49"/>
  <c r="H48" s="1"/>
  <c r="H71" s="1"/>
  <c r="J33"/>
  <c r="J30" s="1"/>
  <c r="L34"/>
  <c r="N34" s="1"/>
  <c r="J55"/>
  <c r="L56"/>
  <c r="J63"/>
  <c r="L64"/>
  <c r="J57"/>
  <c r="L58"/>
  <c r="J50"/>
  <c r="L53"/>
  <c r="J65"/>
  <c r="L66"/>
  <c r="F71"/>
  <c r="P34" l="1"/>
  <c r="P33" s="1"/>
  <c r="P30" s="1"/>
  <c r="N33"/>
  <c r="N30"/>
  <c r="L57"/>
  <c r="N58"/>
  <c r="L63"/>
  <c r="N64"/>
  <c r="L50"/>
  <c r="L49" s="1"/>
  <c r="L48" s="1"/>
  <c r="N53"/>
  <c r="L55"/>
  <c r="N56"/>
  <c r="L65"/>
  <c r="N66"/>
  <c r="L33"/>
  <c r="L30" s="1"/>
  <c r="J49"/>
  <c r="J48" s="1"/>
  <c r="J71" s="1"/>
  <c r="P56" l="1"/>
  <c r="P55" s="1"/>
  <c r="N55"/>
  <c r="N57"/>
  <c r="P58"/>
  <c r="P57" s="1"/>
  <c r="N65"/>
  <c r="P66"/>
  <c r="P65" s="1"/>
  <c r="P53"/>
  <c r="P50" s="1"/>
  <c r="N50"/>
  <c r="P64"/>
  <c r="P63" s="1"/>
  <c r="N63"/>
  <c r="L71"/>
  <c r="N49" l="1"/>
  <c r="N48"/>
  <c r="N71" s="1"/>
  <c r="P49"/>
  <c r="P48" s="1"/>
  <c r="P71" s="1"/>
</calcChain>
</file>

<file path=xl/sharedStrings.xml><?xml version="1.0" encoding="utf-8"?>
<sst xmlns="http://schemas.openxmlformats.org/spreadsheetml/2006/main" count="125" uniqueCount="101">
  <si>
    <t>Приложение № 1</t>
  </si>
  <si>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</si>
  <si>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</si>
  <si>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</si>
  <si>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</si>
  <si>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</si>
  <si>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</si>
  <si>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</si>
  <si>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</si>
  <si>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</si>
  <si>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</si>
  <si>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</si>
  <si>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</si>
  <si>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</si>
  <si>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</si>
  <si>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</si>
  <si>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</si>
  <si>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</si>
  <si>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</si>
  <si>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</si>
  <si>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</si>
  <si>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</si>
  <si>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</si>
  <si>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</si>
  <si>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Единый налог на вмененный доход для отдельных видов деятельности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</si>
  <si>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</si>
  <si>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</si>
  <si>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</si>
  <si>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</si>
  <si>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</si>
  <si>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</si>
  <si>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</si>
  <si>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</si>
  <si>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</si>
  <si>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</si>
  <si>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</si>
  <si>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</si>
  <si>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</si>
  <si>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</si>
  <si>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</si>
  <si>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</si>
  <si>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</si>
  <si>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</si>
  <si>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</si>
  <si>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</si>
  <si>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</si>
  <si>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(тыс. рублей)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</si>
  <si>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</si>
  <si>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</si>
  <si>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</si>
  <si>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</si>
  <si>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</si>
  <si>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</si>
  <si>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</si>
  <si>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</si>
  <si>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</si>
  <si>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</si>
  <si>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</si>
  <si>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</si>
  <si>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</si>
  <si>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</si>
  <si>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</si>
  <si>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</si>
  <si>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</si>
  <si>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</si>
  <si>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</si>
  <si>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</si>
  <si>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</si>
  <si>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</si>
  <si>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</si>
  <si>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</si>
  <si>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</si>
  <si>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</si>
  <si>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</si>
  <si>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</si>
  <si>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</si>
  <si>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000 1 05 03010 01 0000 110
</t>
  </si>
  <si>
    <t xml:space="preserve">Единый сельскохозяйственный налог
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</si>
  <si>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2019 год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</si>
  <si>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</si>
  <si>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</si>
  <si>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</si>
  <si>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</si>
  <si>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</si>
  <si>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Государственная пошлина за выдачу разрешения на установку рекламной конструкции
</t>
  </si>
  <si>
    <t xml:space="preserve">000 1 08 07150 01 0000 110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</si>
  <si>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</si>
  <si>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000 1 08 03010 01 0000 110
</t>
  </si>
  <si>
    <t xml:space="preserve">Прочие доходы от оказания платных услуг (работ) получателями средств бюджетов городских округов
</t>
  </si>
  <si>
    <t>000 1 13 01994 04 0000 000</t>
  </si>
  <si>
    <t xml:space="preserve">к решению окружного Совета депутатов </t>
  </si>
  <si>
    <t xml:space="preserve">МО "Светлогорский городской округ" </t>
  </si>
  <si>
    <t xml:space="preserve">000 1 14 02043 04 0000 410
</t>
  </si>
  <si>
    <r>
      <t>от</t>
    </r>
    <r>
      <rPr>
        <u/>
        <sz val="10"/>
        <rFont val="Times New Roman"/>
        <family val="1"/>
        <charset val="204"/>
      </rPr>
      <t xml:space="preserve">   27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   мая       </t>
    </r>
    <r>
      <rPr>
        <sz val="10"/>
        <rFont val="Times New Roman"/>
        <family val="1"/>
        <charset val="204"/>
      </rPr>
      <t xml:space="preserve"> 2019г  № </t>
    </r>
    <r>
      <rPr>
        <u/>
        <sz val="10"/>
        <rFont val="Times New Roman"/>
        <family val="1"/>
        <charset val="204"/>
      </rPr>
      <t xml:space="preserve">140        </t>
    </r>
  </si>
  <si>
    <r>
      <t>от</t>
    </r>
    <r>
      <rPr>
        <u/>
        <sz val="10"/>
        <rFont val="Times New Roman"/>
        <family val="1"/>
        <charset val="204"/>
      </rPr>
      <t xml:space="preserve">  25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марта   </t>
    </r>
    <r>
      <rPr>
        <sz val="10"/>
        <rFont val="Times New Roman"/>
        <family val="1"/>
        <charset val="204"/>
      </rPr>
      <t xml:space="preserve"> 2019г  №</t>
    </r>
    <r>
      <rPr>
        <u/>
        <sz val="10"/>
        <rFont val="Times New Roman"/>
        <family val="1"/>
        <charset val="204"/>
      </rPr>
      <t xml:space="preserve"> 114        </t>
    </r>
  </si>
  <si>
    <r>
      <t>от</t>
    </r>
    <r>
      <rPr>
        <u/>
        <sz val="10"/>
        <rFont val="Times New Roman"/>
        <family val="1"/>
        <charset val="204"/>
      </rPr>
      <t xml:space="preserve">  17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декабря   </t>
    </r>
    <r>
      <rPr>
        <sz val="10"/>
        <rFont val="Times New Roman"/>
        <family val="1"/>
        <charset val="204"/>
      </rPr>
      <t xml:space="preserve"> 2018г  №</t>
    </r>
    <r>
      <rPr>
        <u/>
        <sz val="10"/>
        <rFont val="Times New Roman"/>
        <family val="1"/>
        <charset val="204"/>
      </rPr>
      <t xml:space="preserve"> 70        </t>
    </r>
  </si>
  <si>
    <t xml:space="preserve">Доходы от сдачи в аренду имущества, составляющего казну городских округов (за исключением земельных участков) 
</t>
  </si>
  <si>
    <t>000 1 11 05074 04 0000 120</t>
  </si>
  <si>
    <r>
      <t>от</t>
    </r>
    <r>
      <rPr>
        <u/>
        <sz val="12"/>
        <rFont val="Times New Roman"/>
        <family val="1"/>
        <charset val="204"/>
      </rPr>
      <t xml:space="preserve">  26 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 августа      </t>
    </r>
    <r>
      <rPr>
        <sz val="12"/>
        <rFont val="Times New Roman"/>
        <family val="1"/>
        <charset val="204"/>
      </rPr>
      <t xml:space="preserve"> 2019г  № </t>
    </r>
    <r>
      <rPr>
        <u/>
        <sz val="12"/>
        <rFont val="Times New Roman"/>
        <family val="1"/>
        <charset val="204"/>
      </rPr>
      <t xml:space="preserve">154        </t>
    </r>
  </si>
  <si>
    <t>(в редакции решений окружного Совета депутатов МО "Светлогорский городской округ" от 17 декабря 2018г  №70 от 25.03.2019г. №114, от 27.05.2019г. № 140, от 26.08.2019г. № 154, от  25 ноября 2019г  № 171)</t>
  </si>
  <si>
    <t xml:space="preserve">от "23" декабря 2019г  №180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</si>
</sst>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top" wrapText="1"/>
    </xf>
    <xf numFmtId="0" fontId="5" fillId="0" borderId="0" xfId="0" applyFont="1"/>
    <xf numFmtId="4" fontId="1" fillId="0" borderId="11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8" fillId="0" borderId="11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4" fontId="9" fillId="0" borderId="11" xfId="0" applyNumberFormat="1" applyFont="1" applyBorder="1" applyAlignment="1">
      <alignment vertical="center"/>
    </xf>
    <xf numFmtId="4" fontId="5" fillId="0" borderId="11" xfId="0" applyNumberFormat="1" applyFont="1" applyBorder="1"/>
    <xf numFmtId="4" fontId="1" fillId="0" borderId="11" xfId="0" applyNumberFormat="1" applyFont="1" applyBorder="1"/>
    <xf numFmtId="4" fontId="9" fillId="0" borderId="11" xfId="0" applyNumberFormat="1" applyFont="1" applyBorder="1"/>
    <xf numFmtId="0" fontId="2" fillId="0" borderId="0" xfId="0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0" fillId="0" borderId="0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2:P74"/>
  <sheetViews>
    <sheetView showGridLines="0" tabSelected="1" topLeftCell="A65" zoomScale="75" zoomScaleNormal="75" zoomScaleSheetLayoutView="75" workbookViewId="0">
      <selection activeCell="X27" sqref="X27"/>
    </sheetView>
  </sheetViews>
  <sheetFormatPr defaultRowHeight="15.75"/>
  <cols>
    <col min="1" max="1" width="32.140625" style="3" customWidth="1"/>
    <col min="2" max="2" width="63.7109375" style="3" customWidth="1"/>
    <col min="3" max="3" width="5.85546875" style="11" hidden="1" customWidth="1"/>
    <col min="4" max="4" width="15.5703125" style="13" hidden="1" customWidth="1"/>
    <col min="5" max="5" width="9.140625" style="19" hidden="1" customWidth="1"/>
    <col min="6" max="6" width="15.5703125" style="13" hidden="1" customWidth="1"/>
    <col min="7" max="7" width="9.140625" style="19" hidden="1" customWidth="1"/>
    <col min="8" max="8" width="15.5703125" style="13" hidden="1" customWidth="1"/>
    <col min="9" max="9" width="9.140625" style="19" hidden="1" customWidth="1"/>
    <col min="10" max="10" width="18.140625" style="13" hidden="1" customWidth="1"/>
    <col min="11" max="11" width="9.140625" style="19" hidden="1" customWidth="1"/>
    <col min="12" max="12" width="18.140625" style="13" hidden="1" customWidth="1"/>
    <col min="13" max="13" width="10.7109375" style="19" hidden="1" customWidth="1"/>
    <col min="14" max="14" width="18.140625" style="13" hidden="1" customWidth="1"/>
    <col min="15" max="15" width="10.7109375" style="19" hidden="1" customWidth="1"/>
    <col min="16" max="16" width="18.140625" style="13" customWidth="1"/>
    <col min="17" max="16384" width="9.140625" style="3"/>
  </cols>
  <sheetData>
    <row r="2" spans="1:16">
      <c r="A2" s="72" t="s">
        <v>0</v>
      </c>
      <c r="B2" s="72"/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74"/>
      <c r="O2" s="74"/>
      <c r="P2" s="74"/>
    </row>
    <row r="3" spans="1:16" ht="15.75" customHeight="1">
      <c r="A3" s="72" t="s">
        <v>90</v>
      </c>
      <c r="B3" s="72"/>
      <c r="C3" s="73"/>
      <c r="D3" s="73"/>
      <c r="E3" s="73"/>
      <c r="F3" s="73"/>
      <c r="G3" s="73"/>
      <c r="H3" s="73"/>
      <c r="I3" s="73"/>
      <c r="J3" s="73"/>
      <c r="K3" s="73"/>
      <c r="L3" s="73"/>
      <c r="M3" s="74"/>
      <c r="N3" s="74"/>
      <c r="O3" s="74"/>
      <c r="P3" s="74"/>
    </row>
    <row r="4" spans="1:16" ht="15.75" customHeight="1">
      <c r="A4" s="72" t="s">
        <v>91</v>
      </c>
      <c r="B4" s="72"/>
      <c r="C4" s="73"/>
      <c r="D4" s="73"/>
      <c r="E4" s="73"/>
      <c r="F4" s="73"/>
      <c r="G4" s="73"/>
      <c r="H4" s="73"/>
      <c r="I4" s="73"/>
      <c r="J4" s="73"/>
      <c r="K4" s="73"/>
      <c r="L4" s="73"/>
      <c r="M4" s="74"/>
      <c r="N4" s="74"/>
      <c r="O4" s="74"/>
      <c r="P4" s="74"/>
    </row>
    <row r="5" spans="1:16" ht="15.75" customHeight="1">
      <c r="A5" s="72" t="s">
        <v>100</v>
      </c>
      <c r="B5" s="72"/>
      <c r="C5" s="78"/>
      <c r="D5" s="78"/>
      <c r="E5" s="78"/>
      <c r="F5" s="78"/>
      <c r="G5" s="78"/>
      <c r="H5" s="78"/>
      <c r="I5" s="78"/>
      <c r="J5" s="78"/>
      <c r="K5" s="78"/>
      <c r="L5" s="78"/>
      <c r="M5" s="76"/>
      <c r="N5" s="76"/>
      <c r="O5" s="76"/>
      <c r="P5" s="76"/>
    </row>
    <row r="6" spans="1:16">
      <c r="A6" s="72"/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74"/>
      <c r="N6" s="74"/>
      <c r="O6" s="74"/>
      <c r="P6" s="74"/>
    </row>
    <row r="7" spans="1:16" hidden="1">
      <c r="A7" s="72" t="s">
        <v>0</v>
      </c>
      <c r="B7" s="72"/>
      <c r="C7" s="73"/>
      <c r="D7" s="73"/>
      <c r="E7" s="73"/>
      <c r="F7" s="73"/>
      <c r="G7" s="73"/>
      <c r="H7" s="73"/>
      <c r="I7" s="73"/>
      <c r="J7" s="73"/>
      <c r="K7" s="73"/>
      <c r="L7" s="73"/>
      <c r="M7" s="74"/>
      <c r="N7" s="74"/>
      <c r="O7" s="74"/>
      <c r="P7" s="74"/>
    </row>
    <row r="8" spans="1:16" ht="15.75" hidden="1" customHeight="1">
      <c r="A8" s="72" t="s">
        <v>90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4"/>
      <c r="N8" s="74"/>
      <c r="O8" s="74"/>
      <c r="P8" s="74"/>
    </row>
    <row r="9" spans="1:16" ht="15.75" hidden="1" customHeight="1">
      <c r="A9" s="72" t="s">
        <v>91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4"/>
      <c r="N9" s="74"/>
      <c r="O9" s="74"/>
      <c r="P9" s="74"/>
    </row>
    <row r="10" spans="1:16" ht="15.75" hidden="1" customHeight="1">
      <c r="A10" s="72" t="s">
        <v>98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4"/>
      <c r="N10" s="74"/>
      <c r="O10" s="74"/>
      <c r="P10" s="74"/>
    </row>
    <row r="11" spans="1:16" hidden="1">
      <c r="A11" s="72"/>
      <c r="B11" s="72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4"/>
      <c r="N11" s="74"/>
      <c r="O11" s="74"/>
      <c r="P11" s="74"/>
    </row>
    <row r="12" spans="1:16" s="63" customFormat="1" hidden="1">
      <c r="A12" s="72" t="s">
        <v>0</v>
      </c>
      <c r="B12" s="72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4"/>
      <c r="N12" s="74"/>
      <c r="O12" s="74"/>
      <c r="P12" s="74"/>
    </row>
    <row r="13" spans="1:16" s="63" customFormat="1" ht="15.75" hidden="1" customHeight="1">
      <c r="A13" s="72" t="s">
        <v>90</v>
      </c>
      <c r="B13" s="72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4"/>
      <c r="N13" s="74"/>
      <c r="O13" s="74"/>
      <c r="P13" s="74"/>
    </row>
    <row r="14" spans="1:16" s="63" customFormat="1" ht="15.75" hidden="1" customHeight="1">
      <c r="A14" s="72" t="s">
        <v>91</v>
      </c>
      <c r="B14" s="72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4"/>
      <c r="N14" s="74"/>
      <c r="O14" s="74"/>
      <c r="P14" s="74"/>
    </row>
    <row r="15" spans="1:16" s="63" customFormat="1" ht="15.75" hidden="1" customHeight="1">
      <c r="A15" s="72" t="s">
        <v>93</v>
      </c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4"/>
      <c r="N15" s="74"/>
      <c r="O15" s="74"/>
      <c r="P15" s="74"/>
    </row>
    <row r="16" spans="1:16" s="63" customFormat="1" hidden="1">
      <c r="A16" s="72"/>
      <c r="B16" s="72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4"/>
      <c r="N16" s="74"/>
      <c r="O16" s="74"/>
      <c r="P16" s="74"/>
    </row>
    <row r="17" spans="1:16" s="63" customFormat="1" hidden="1">
      <c r="A17" s="72" t="s">
        <v>0</v>
      </c>
      <c r="B17" s="72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4"/>
      <c r="N17" s="74"/>
      <c r="O17" s="74"/>
      <c r="P17" s="74"/>
    </row>
    <row r="18" spans="1:16" s="63" customFormat="1" ht="12.75" hidden="1" customHeight="1">
      <c r="A18" s="72" t="s">
        <v>90</v>
      </c>
      <c r="B18" s="72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4"/>
      <c r="N18" s="74"/>
      <c r="O18" s="74"/>
      <c r="P18" s="74"/>
    </row>
    <row r="19" spans="1:16" s="63" customFormat="1" ht="12.75" hidden="1" customHeight="1">
      <c r="A19" s="72" t="s">
        <v>91</v>
      </c>
      <c r="B19" s="72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4"/>
      <c r="N19" s="74"/>
      <c r="O19" s="74"/>
      <c r="P19" s="74"/>
    </row>
    <row r="20" spans="1:16" s="63" customFormat="1" hidden="1">
      <c r="A20" s="72" t="s">
        <v>94</v>
      </c>
      <c r="B20" s="72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4"/>
      <c r="N20" s="74"/>
      <c r="O20" s="74"/>
      <c r="P20" s="74"/>
    </row>
    <row r="21" spans="1:16" s="63" customFormat="1" hidden="1">
      <c r="A21" s="72"/>
      <c r="B21" s="72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4"/>
      <c r="N21" s="74"/>
      <c r="O21" s="74"/>
      <c r="P21" s="74"/>
    </row>
    <row r="22" spans="1:16" s="63" customFormat="1" hidden="1">
      <c r="A22" s="72" t="s">
        <v>0</v>
      </c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4"/>
      <c r="N22" s="74"/>
      <c r="O22" s="74"/>
      <c r="P22" s="74"/>
    </row>
    <row r="23" spans="1:16" s="63" customFormat="1" ht="15.75" hidden="1" customHeight="1">
      <c r="A23" s="72" t="s">
        <v>90</v>
      </c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4"/>
      <c r="N23" s="74"/>
      <c r="O23" s="74"/>
      <c r="P23" s="74"/>
    </row>
    <row r="24" spans="1:16" s="63" customFormat="1" ht="15.75" hidden="1" customHeight="1">
      <c r="A24" s="72" t="s">
        <v>91</v>
      </c>
      <c r="B24" s="72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4"/>
      <c r="N24" s="74"/>
      <c r="O24" s="74"/>
      <c r="P24" s="74"/>
    </row>
    <row r="25" spans="1:16" s="63" customFormat="1" ht="15.75" hidden="1" customHeight="1">
      <c r="A25" s="72" t="s">
        <v>95</v>
      </c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4"/>
      <c r="N25" s="74"/>
      <c r="O25" s="74"/>
      <c r="P25" s="74"/>
    </row>
    <row r="26" spans="1:16" ht="51.75" customHeight="1">
      <c r="A26" s="77" t="s">
        <v>78</v>
      </c>
      <c r="B26" s="77"/>
      <c r="C26" s="73"/>
      <c r="D26" s="73"/>
      <c r="E26" s="73"/>
      <c r="F26" s="73"/>
      <c r="G26" s="73"/>
      <c r="H26" s="73"/>
      <c r="I26" s="73"/>
      <c r="J26" s="73"/>
      <c r="K26" s="74"/>
      <c r="L26" s="74"/>
      <c r="M26" s="74"/>
      <c r="N26" s="74"/>
      <c r="O26" s="74"/>
      <c r="P26" s="74"/>
    </row>
    <row r="27" spans="1:16" ht="51.75" customHeight="1">
      <c r="A27" s="75" t="s">
        <v>99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</row>
    <row r="28" spans="1:16">
      <c r="F28" s="23" t="s">
        <v>46</v>
      </c>
      <c r="H28" s="23"/>
      <c r="J28" s="23"/>
      <c r="L28" s="23"/>
      <c r="N28" s="23"/>
      <c r="P28" s="23" t="s">
        <v>46</v>
      </c>
    </row>
    <row r="29" spans="1:16" ht="31.5">
      <c r="A29" s="2" t="s">
        <v>25</v>
      </c>
      <c r="B29" s="1" t="s">
        <v>1</v>
      </c>
      <c r="D29" s="2" t="s">
        <v>2</v>
      </c>
      <c r="E29" s="22" t="s">
        <v>28</v>
      </c>
      <c r="F29" s="24" t="s">
        <v>2</v>
      </c>
      <c r="G29" s="22" t="s">
        <v>28</v>
      </c>
      <c r="H29" s="24" t="s">
        <v>2</v>
      </c>
      <c r="I29" s="22" t="s">
        <v>28</v>
      </c>
      <c r="J29" s="24" t="s">
        <v>2</v>
      </c>
      <c r="K29" s="22" t="s">
        <v>28</v>
      </c>
      <c r="L29" s="24" t="s">
        <v>2</v>
      </c>
      <c r="M29" s="22" t="s">
        <v>28</v>
      </c>
      <c r="N29" s="24" t="s">
        <v>2</v>
      </c>
      <c r="O29" s="22" t="s">
        <v>28</v>
      </c>
      <c r="P29" s="24" t="s">
        <v>2</v>
      </c>
    </row>
    <row r="30" spans="1:16" ht="30.75" customHeight="1">
      <c r="A30" s="9"/>
      <c r="B30" s="60" t="s">
        <v>3</v>
      </c>
      <c r="C30" s="59"/>
      <c r="D30" s="49">
        <f>D31+D33+D35+D40+D45</f>
        <v>198853</v>
      </c>
      <c r="E30" s="50"/>
      <c r="F30" s="51">
        <f>F31+F35+F45+F33+F40</f>
        <v>200096</v>
      </c>
      <c r="G30" s="50"/>
      <c r="H30" s="51">
        <f>H31+H35+H45+H33+H40</f>
        <v>200096</v>
      </c>
      <c r="I30" s="50"/>
      <c r="J30" s="51">
        <f>J31+J35+J45+J33+J40</f>
        <v>200096</v>
      </c>
      <c r="K30" s="50"/>
      <c r="L30" s="51">
        <f>L31+L35+L45+L33+L40</f>
        <v>206848.03999999998</v>
      </c>
      <c r="M30" s="50"/>
      <c r="N30" s="51">
        <f>N31+N35+N45+N33+N40</f>
        <v>208282.03999999998</v>
      </c>
      <c r="O30" s="50"/>
      <c r="P30" s="51">
        <f>P31+P35+P45+P33+P40</f>
        <v>208282.03999999998</v>
      </c>
    </row>
    <row r="31" spans="1:16" ht="22.5" customHeight="1">
      <c r="A31" s="29" t="s">
        <v>4</v>
      </c>
      <c r="B31" s="30" t="s">
        <v>37</v>
      </c>
      <c r="C31" s="31"/>
      <c r="D31" s="45">
        <f>D32</f>
        <v>97370</v>
      </c>
      <c r="E31" s="52"/>
      <c r="F31" s="45">
        <f>F32</f>
        <v>97370</v>
      </c>
      <c r="G31" s="52"/>
      <c r="H31" s="45">
        <f>H32</f>
        <v>97370</v>
      </c>
      <c r="I31" s="52"/>
      <c r="J31" s="45">
        <f>J32</f>
        <v>97370</v>
      </c>
      <c r="K31" s="52"/>
      <c r="L31" s="45">
        <f>L32</f>
        <v>104122.04</v>
      </c>
      <c r="M31" s="52"/>
      <c r="N31" s="45">
        <f>N32</f>
        <v>104122.04</v>
      </c>
      <c r="O31" s="64"/>
      <c r="P31" s="45">
        <f>P32</f>
        <v>104122.04</v>
      </c>
    </row>
    <row r="32" spans="1:16">
      <c r="A32" s="10" t="s">
        <v>5</v>
      </c>
      <c r="B32" s="6" t="s">
        <v>81</v>
      </c>
      <c r="C32" s="12"/>
      <c r="D32" s="18">
        <v>97370</v>
      </c>
      <c r="E32" s="48"/>
      <c r="F32" s="18">
        <v>97370</v>
      </c>
      <c r="G32" s="48"/>
      <c r="H32" s="18">
        <v>97370</v>
      </c>
      <c r="I32" s="48"/>
      <c r="J32" s="18">
        <v>97370</v>
      </c>
      <c r="K32" s="48">
        <f>6723.01+29.03</f>
        <v>6752.04</v>
      </c>
      <c r="L32" s="18">
        <f>J32+K32</f>
        <v>104122.04</v>
      </c>
      <c r="M32" s="48"/>
      <c r="N32" s="18">
        <f>L32+M32</f>
        <v>104122.04</v>
      </c>
      <c r="O32" s="65"/>
      <c r="P32" s="18">
        <f>N32+O32</f>
        <v>104122.04</v>
      </c>
    </row>
    <row r="33" spans="1:16" ht="48.75" customHeight="1">
      <c r="A33" s="34" t="s">
        <v>43</v>
      </c>
      <c r="B33" s="37" t="s">
        <v>42</v>
      </c>
      <c r="C33" s="36"/>
      <c r="D33" s="45">
        <f>D34</f>
        <v>5697.4</v>
      </c>
      <c r="E33" s="47"/>
      <c r="F33" s="45">
        <f>F34</f>
        <v>5697.4</v>
      </c>
      <c r="G33" s="47"/>
      <c r="H33" s="45">
        <f>H34</f>
        <v>5697.4</v>
      </c>
      <c r="I33" s="47"/>
      <c r="J33" s="45">
        <f>J34</f>
        <v>5697.4</v>
      </c>
      <c r="K33" s="47"/>
      <c r="L33" s="45">
        <f>L34</f>
        <v>5697.4</v>
      </c>
      <c r="M33" s="47"/>
      <c r="N33" s="45">
        <f>N34</f>
        <v>5697.4</v>
      </c>
      <c r="O33" s="66"/>
      <c r="P33" s="45">
        <f>P34</f>
        <v>5697.4</v>
      </c>
    </row>
    <row r="34" spans="1:16" ht="65.25" customHeight="1">
      <c r="A34" s="10" t="s">
        <v>45</v>
      </c>
      <c r="B34" s="6" t="s">
        <v>44</v>
      </c>
      <c r="C34" s="12"/>
      <c r="D34" s="18">
        <v>5697.4</v>
      </c>
      <c r="E34" s="48"/>
      <c r="F34" s="18">
        <f>D34+E34</f>
        <v>5697.4</v>
      </c>
      <c r="G34" s="48"/>
      <c r="H34" s="18">
        <f>F34+G34</f>
        <v>5697.4</v>
      </c>
      <c r="I34" s="48"/>
      <c r="J34" s="18">
        <f>H34+I34</f>
        <v>5697.4</v>
      </c>
      <c r="K34" s="48"/>
      <c r="L34" s="18">
        <f>J34+K34</f>
        <v>5697.4</v>
      </c>
      <c r="M34" s="48"/>
      <c r="N34" s="18">
        <f>L34+M34</f>
        <v>5697.4</v>
      </c>
      <c r="O34" s="65"/>
      <c r="P34" s="18">
        <f>N34+O34</f>
        <v>5697.4</v>
      </c>
    </row>
    <row r="35" spans="1:16" ht="15.75" customHeight="1">
      <c r="A35" s="38" t="s">
        <v>6</v>
      </c>
      <c r="B35" s="37" t="s">
        <v>7</v>
      </c>
      <c r="C35" s="31"/>
      <c r="D35" s="45">
        <f>SUM(D36:D39)</f>
        <v>33115.599999999999</v>
      </c>
      <c r="E35" s="52"/>
      <c r="F35" s="45">
        <f>SUM(F36:F39)</f>
        <v>34358.6</v>
      </c>
      <c r="G35" s="52"/>
      <c r="H35" s="45">
        <f>SUM(H36:H39)</f>
        <v>34358.6</v>
      </c>
      <c r="I35" s="52"/>
      <c r="J35" s="45">
        <f>SUM(J36:J39)</f>
        <v>34358.6</v>
      </c>
      <c r="K35" s="52"/>
      <c r="L35" s="45">
        <f>SUM(L36:L39)</f>
        <v>34358.6</v>
      </c>
      <c r="M35" s="52"/>
      <c r="N35" s="45">
        <f>SUM(N36:N39)</f>
        <v>38396.6</v>
      </c>
      <c r="O35" s="64"/>
      <c r="P35" s="45">
        <f>SUM(P36:P39)</f>
        <v>38396.6</v>
      </c>
    </row>
    <row r="36" spans="1:16" ht="33.75" customHeight="1">
      <c r="A36" s="10" t="s">
        <v>82</v>
      </c>
      <c r="B36" s="6" t="s">
        <v>73</v>
      </c>
      <c r="C36" s="15">
        <v>0.2</v>
      </c>
      <c r="D36" s="18">
        <v>13500</v>
      </c>
      <c r="E36" s="20">
        <v>813</v>
      </c>
      <c r="F36" s="18">
        <f t="shared" ref="F36:F42" si="0">D36+E36</f>
        <v>14313</v>
      </c>
      <c r="G36" s="20"/>
      <c r="H36" s="18">
        <f>F36+G36</f>
        <v>14313</v>
      </c>
      <c r="I36" s="20"/>
      <c r="J36" s="18">
        <f>H36+I36</f>
        <v>14313</v>
      </c>
      <c r="K36" s="20"/>
      <c r="L36" s="18">
        <f>J36+K36</f>
        <v>14313</v>
      </c>
      <c r="M36" s="20">
        <v>3400</v>
      </c>
      <c r="N36" s="18">
        <f>L36+M36</f>
        <v>17713</v>
      </c>
      <c r="O36" s="65"/>
      <c r="P36" s="18">
        <f>N36+O36</f>
        <v>17713</v>
      </c>
    </row>
    <row r="37" spans="1:16" ht="31.5" customHeight="1">
      <c r="A37" s="10" t="s">
        <v>8</v>
      </c>
      <c r="B37" s="6" t="s">
        <v>24</v>
      </c>
      <c r="C37" s="14"/>
      <c r="D37" s="18">
        <v>18388</v>
      </c>
      <c r="E37" s="53">
        <v>150</v>
      </c>
      <c r="F37" s="18">
        <f t="shared" si="0"/>
        <v>18538</v>
      </c>
      <c r="G37" s="53"/>
      <c r="H37" s="18">
        <f>F37+G37</f>
        <v>18538</v>
      </c>
      <c r="I37" s="53"/>
      <c r="J37" s="18">
        <f>H37+I37</f>
        <v>18538</v>
      </c>
      <c r="K37" s="53"/>
      <c r="L37" s="18">
        <f>J37+K37</f>
        <v>18538</v>
      </c>
      <c r="M37" s="53">
        <v>970</v>
      </c>
      <c r="N37" s="18">
        <f>L37+M37</f>
        <v>19508</v>
      </c>
      <c r="O37" s="65"/>
      <c r="P37" s="18">
        <f>N37+O37</f>
        <v>19508</v>
      </c>
    </row>
    <row r="38" spans="1:16" ht="18.75" customHeight="1">
      <c r="A38" s="10" t="s">
        <v>76</v>
      </c>
      <c r="B38" s="6" t="s">
        <v>77</v>
      </c>
      <c r="C38" s="14"/>
      <c r="D38" s="18">
        <v>332</v>
      </c>
      <c r="E38" s="53"/>
      <c r="F38" s="18">
        <f t="shared" si="0"/>
        <v>332</v>
      </c>
      <c r="G38" s="53"/>
      <c r="H38" s="18">
        <f>F38+G38</f>
        <v>332</v>
      </c>
      <c r="I38" s="53"/>
      <c r="J38" s="18">
        <f>H38+I38</f>
        <v>332</v>
      </c>
      <c r="K38" s="53"/>
      <c r="L38" s="18">
        <f>J38+K38</f>
        <v>332</v>
      </c>
      <c r="M38" s="53">
        <v>-332</v>
      </c>
      <c r="N38" s="18">
        <f>L38+M38</f>
        <v>0</v>
      </c>
      <c r="O38" s="65"/>
      <c r="P38" s="18">
        <f>N38+O38</f>
        <v>0</v>
      </c>
    </row>
    <row r="39" spans="1:16" ht="31.5" customHeight="1">
      <c r="A39" s="6" t="s">
        <v>38</v>
      </c>
      <c r="B39" s="6" t="s">
        <v>39</v>
      </c>
      <c r="C39" s="14"/>
      <c r="D39" s="18">
        <v>895.6</v>
      </c>
      <c r="E39" s="53">
        <v>280</v>
      </c>
      <c r="F39" s="18">
        <f t="shared" si="0"/>
        <v>1175.5999999999999</v>
      </c>
      <c r="G39" s="53"/>
      <c r="H39" s="18">
        <f>F39+G39</f>
        <v>1175.5999999999999</v>
      </c>
      <c r="I39" s="53"/>
      <c r="J39" s="18">
        <f>H39+I39</f>
        <v>1175.5999999999999</v>
      </c>
      <c r="K39" s="53"/>
      <c r="L39" s="18">
        <f>J39+K39</f>
        <v>1175.5999999999999</v>
      </c>
      <c r="M39" s="53"/>
      <c r="N39" s="18">
        <f>L39+M39</f>
        <v>1175.5999999999999</v>
      </c>
      <c r="O39" s="65"/>
      <c r="P39" s="18">
        <f>N39+O39</f>
        <v>1175.5999999999999</v>
      </c>
    </row>
    <row r="40" spans="1:16" s="27" customFormat="1">
      <c r="A40" s="37" t="s">
        <v>34</v>
      </c>
      <c r="B40" s="37" t="s">
        <v>33</v>
      </c>
      <c r="C40" s="39"/>
      <c r="D40" s="45">
        <f>D41+D42+D43+D44</f>
        <v>59070</v>
      </c>
      <c r="E40" s="54"/>
      <c r="F40" s="45">
        <f>F41+F42+F43+F44</f>
        <v>59070</v>
      </c>
      <c r="G40" s="54"/>
      <c r="H40" s="45">
        <f>H41+H42+H43+H44</f>
        <v>59070</v>
      </c>
      <c r="I40" s="54"/>
      <c r="J40" s="45">
        <f>J41+J42+J43+J44</f>
        <v>59070</v>
      </c>
      <c r="K40" s="54"/>
      <c r="L40" s="45">
        <f>L41+L42+L43+L44</f>
        <v>59070</v>
      </c>
      <c r="M40" s="54"/>
      <c r="N40" s="45">
        <f>N41+N42+N43+N44</f>
        <v>56466</v>
      </c>
      <c r="O40" s="64"/>
      <c r="P40" s="45">
        <f>P41+P42+P43+P44</f>
        <v>56466</v>
      </c>
    </row>
    <row r="41" spans="1:16" ht="63">
      <c r="A41" s="6" t="s">
        <v>47</v>
      </c>
      <c r="B41" s="6" t="s">
        <v>48</v>
      </c>
      <c r="C41" s="42"/>
      <c r="D41" s="18">
        <v>16250</v>
      </c>
      <c r="E41" s="55"/>
      <c r="F41" s="18">
        <f t="shared" si="0"/>
        <v>16250</v>
      </c>
      <c r="G41" s="55"/>
      <c r="H41" s="18">
        <f>F41+G41</f>
        <v>16250</v>
      </c>
      <c r="I41" s="55"/>
      <c r="J41" s="18">
        <f>H41+I41</f>
        <v>16250</v>
      </c>
      <c r="K41" s="55"/>
      <c r="L41" s="18">
        <f>J41+K41</f>
        <v>16250</v>
      </c>
      <c r="M41" s="55"/>
      <c r="N41" s="18">
        <f>L41+M41</f>
        <v>16250</v>
      </c>
      <c r="O41" s="67"/>
      <c r="P41" s="18">
        <f>N41+O41</f>
        <v>16250</v>
      </c>
    </row>
    <row r="42" spans="1:16" ht="31.5" customHeight="1">
      <c r="A42" s="6" t="s">
        <v>35</v>
      </c>
      <c r="B42" s="6" t="s">
        <v>36</v>
      </c>
      <c r="C42" s="16">
        <v>0.2</v>
      </c>
      <c r="D42" s="18">
        <v>12200</v>
      </c>
      <c r="E42" s="21"/>
      <c r="F42" s="18">
        <f t="shared" si="0"/>
        <v>12200</v>
      </c>
      <c r="G42" s="21"/>
      <c r="H42" s="18">
        <f>F42+G42</f>
        <v>12200</v>
      </c>
      <c r="I42" s="21"/>
      <c r="J42" s="18">
        <f>H42+I42</f>
        <v>12200</v>
      </c>
      <c r="K42" s="21"/>
      <c r="L42" s="18">
        <f>J42+K42</f>
        <v>12200</v>
      </c>
      <c r="M42" s="21"/>
      <c r="N42" s="18">
        <f>L42+M42</f>
        <v>12200</v>
      </c>
      <c r="O42" s="65"/>
      <c r="P42" s="18">
        <f>N42+O42</f>
        <v>12200</v>
      </c>
    </row>
    <row r="43" spans="1:16" ht="31.5">
      <c r="A43" s="6" t="s">
        <v>50</v>
      </c>
      <c r="B43" s="6" t="s">
        <v>49</v>
      </c>
      <c r="C43" s="40"/>
      <c r="D43" s="18">
        <v>22825</v>
      </c>
      <c r="E43" s="41"/>
      <c r="F43" s="18">
        <v>22825</v>
      </c>
      <c r="G43" s="41"/>
      <c r="H43" s="18">
        <v>22825</v>
      </c>
      <c r="I43" s="41"/>
      <c r="J43" s="18">
        <v>22825</v>
      </c>
      <c r="K43" s="41"/>
      <c r="L43" s="18">
        <v>22825</v>
      </c>
      <c r="M43" s="41"/>
      <c r="N43" s="18">
        <f>L43+M43</f>
        <v>22825</v>
      </c>
      <c r="O43" s="65"/>
      <c r="P43" s="18">
        <f>N43+O43</f>
        <v>22825</v>
      </c>
    </row>
    <row r="44" spans="1:16" ht="31.5" customHeight="1">
      <c r="A44" s="6" t="s">
        <v>51</v>
      </c>
      <c r="B44" s="6" t="s">
        <v>52</v>
      </c>
      <c r="C44" s="40"/>
      <c r="D44" s="18">
        <v>7795</v>
      </c>
      <c r="E44" s="41"/>
      <c r="F44" s="18">
        <v>7795</v>
      </c>
      <c r="G44" s="41"/>
      <c r="H44" s="18">
        <v>7795</v>
      </c>
      <c r="I44" s="41"/>
      <c r="J44" s="18">
        <v>7795</v>
      </c>
      <c r="K44" s="41"/>
      <c r="L44" s="18">
        <v>7795</v>
      </c>
      <c r="M44" s="41">
        <f>-2494-110</f>
        <v>-2604</v>
      </c>
      <c r="N44" s="18">
        <f>L44+M44</f>
        <v>5191</v>
      </c>
      <c r="O44" s="65"/>
      <c r="P44" s="18">
        <f>N44+O44</f>
        <v>5191</v>
      </c>
    </row>
    <row r="45" spans="1:16" s="31" customFormat="1" ht="21.75" customHeight="1">
      <c r="A45" s="37" t="s">
        <v>9</v>
      </c>
      <c r="B45" s="37" t="s">
        <v>10</v>
      </c>
      <c r="C45" s="43"/>
      <c r="D45" s="45">
        <f>D46+D47</f>
        <v>3600</v>
      </c>
      <c r="E45" s="46"/>
      <c r="F45" s="45">
        <f>F46+F47</f>
        <v>3600</v>
      </c>
      <c r="G45" s="46"/>
      <c r="H45" s="45">
        <f>H46+H47</f>
        <v>3600</v>
      </c>
      <c r="I45" s="46"/>
      <c r="J45" s="45">
        <f>J46+J47</f>
        <v>3600</v>
      </c>
      <c r="K45" s="46"/>
      <c r="L45" s="45">
        <f>L46+L47</f>
        <v>3600</v>
      </c>
      <c r="M45" s="46"/>
      <c r="N45" s="45">
        <f>N46+N47</f>
        <v>3600</v>
      </c>
      <c r="O45" s="64"/>
      <c r="P45" s="45">
        <f>P46+P47</f>
        <v>3600</v>
      </c>
    </row>
    <row r="46" spans="1:16" s="31" customFormat="1" ht="45.75" customHeight="1">
      <c r="A46" s="62" t="s">
        <v>87</v>
      </c>
      <c r="B46" s="62" t="s">
        <v>86</v>
      </c>
      <c r="C46" s="61"/>
      <c r="D46" s="18">
        <f>3100+400</f>
        <v>3500</v>
      </c>
      <c r="E46" s="50"/>
      <c r="F46" s="18">
        <f>D46+E46</f>
        <v>3500</v>
      </c>
      <c r="G46" s="50"/>
      <c r="H46" s="18">
        <f>F46+G46</f>
        <v>3500</v>
      </c>
      <c r="I46" s="50"/>
      <c r="J46" s="18">
        <f>H46+I46</f>
        <v>3500</v>
      </c>
      <c r="K46" s="50"/>
      <c r="L46" s="18">
        <f>J46+K46</f>
        <v>3500</v>
      </c>
      <c r="M46" s="50"/>
      <c r="N46" s="18">
        <f>L46+M46</f>
        <v>3500</v>
      </c>
      <c r="O46" s="67"/>
      <c r="P46" s="18">
        <f>N46+O46</f>
        <v>3500</v>
      </c>
    </row>
    <row r="47" spans="1:16" s="31" customFormat="1" ht="34.5" customHeight="1">
      <c r="A47" s="62" t="s">
        <v>85</v>
      </c>
      <c r="B47" s="62" t="s">
        <v>84</v>
      </c>
      <c r="C47" s="61"/>
      <c r="D47" s="18">
        <v>100</v>
      </c>
      <c r="E47" s="50"/>
      <c r="F47" s="18">
        <f>D47+E47</f>
        <v>100</v>
      </c>
      <c r="G47" s="50"/>
      <c r="H47" s="18">
        <f>F47+G47</f>
        <v>100</v>
      </c>
      <c r="I47" s="50"/>
      <c r="J47" s="18">
        <f>H47+I47</f>
        <v>100</v>
      </c>
      <c r="K47" s="50"/>
      <c r="L47" s="18">
        <f>J47+K47</f>
        <v>100</v>
      </c>
      <c r="M47" s="50"/>
      <c r="N47" s="18">
        <f>L47+M47</f>
        <v>100</v>
      </c>
      <c r="O47" s="67"/>
      <c r="P47" s="18">
        <f>N47+O47</f>
        <v>100</v>
      </c>
    </row>
    <row r="48" spans="1:16" ht="37.5" customHeight="1">
      <c r="A48" s="10"/>
      <c r="B48" s="58" t="s">
        <v>11</v>
      </c>
      <c r="C48" s="59"/>
      <c r="D48" s="45">
        <f>D49+D60+D63+D65+D69+D70+D68</f>
        <v>129897.96</v>
      </c>
      <c r="E48" s="48"/>
      <c r="F48" s="45">
        <f>F49+F60+F63+F65+F69+F70+F68</f>
        <v>130977.58</v>
      </c>
      <c r="G48" s="48"/>
      <c r="H48" s="45">
        <f>H49+H60+H63+H65+H69+H70+H68</f>
        <v>133054.26</v>
      </c>
      <c r="I48" s="48"/>
      <c r="J48" s="45">
        <f>J49+J60+J63+J65+J69+J70+J68</f>
        <v>133358.40999999997</v>
      </c>
      <c r="K48" s="48"/>
      <c r="L48" s="45">
        <f>L49+L60+L63+L65+L69+L70+L68</f>
        <v>135435.16</v>
      </c>
      <c r="M48" s="48"/>
      <c r="N48" s="45">
        <f>N49+N60+N63+N65+N69+N70+N68</f>
        <v>130391.15999999999</v>
      </c>
      <c r="O48" s="65"/>
      <c r="P48" s="45">
        <f>P49+P60+P63+P65+P69+P70+P68</f>
        <v>169853.52</v>
      </c>
    </row>
    <row r="49" spans="1:16" s="31" customFormat="1" ht="57">
      <c r="A49" s="37" t="s">
        <v>53</v>
      </c>
      <c r="B49" s="37" t="s">
        <v>54</v>
      </c>
      <c r="D49" s="45">
        <f>D50+D55+D57</f>
        <v>128361.65000000001</v>
      </c>
      <c r="E49" s="52"/>
      <c r="F49" s="45">
        <f>F50+F55+F57</f>
        <v>129291.27</v>
      </c>
      <c r="G49" s="52"/>
      <c r="H49" s="45">
        <f>H50+H55+H57</f>
        <v>129291.27</v>
      </c>
      <c r="I49" s="52"/>
      <c r="J49" s="45">
        <f>J50+J55+J57</f>
        <v>129291.27</v>
      </c>
      <c r="K49" s="52"/>
      <c r="L49" s="45">
        <f>L50+L55+L57</f>
        <v>130751.27</v>
      </c>
      <c r="M49" s="52"/>
      <c r="N49" s="45">
        <f>N50+N55+N57</f>
        <v>119381.27</v>
      </c>
      <c r="O49" s="64"/>
      <c r="P49" s="45">
        <f>P50+P55+P57</f>
        <v>119931.27</v>
      </c>
    </row>
    <row r="50" spans="1:16" s="31" customFormat="1" ht="99.75">
      <c r="A50" s="37" t="s">
        <v>60</v>
      </c>
      <c r="B50" s="37" t="s">
        <v>61</v>
      </c>
      <c r="D50" s="44">
        <f>D51+D53</f>
        <v>125095</v>
      </c>
      <c r="E50" s="56"/>
      <c r="F50" s="44">
        <f>F51+F53</f>
        <v>125095</v>
      </c>
      <c r="G50" s="56"/>
      <c r="H50" s="44">
        <f>H51+H53</f>
        <v>125095</v>
      </c>
      <c r="I50" s="56"/>
      <c r="J50" s="44">
        <f>J51+J53</f>
        <v>125095</v>
      </c>
      <c r="K50" s="56"/>
      <c r="L50" s="44">
        <f>L51+L53+L54</f>
        <v>126555</v>
      </c>
      <c r="M50" s="56"/>
      <c r="N50" s="44">
        <f>N51+N53+N54</f>
        <v>116255</v>
      </c>
      <c r="O50" s="68"/>
      <c r="P50" s="44">
        <f>P51+P53+P54</f>
        <v>116255</v>
      </c>
    </row>
    <row r="51" spans="1:16" ht="78" customHeight="1">
      <c r="A51" s="6" t="s">
        <v>83</v>
      </c>
      <c r="B51" s="6" t="s">
        <v>55</v>
      </c>
      <c r="D51" s="57">
        <v>125000</v>
      </c>
      <c r="E51" s="48"/>
      <c r="F51" s="18">
        <f>D51+E51</f>
        <v>125000</v>
      </c>
      <c r="G51" s="48"/>
      <c r="H51" s="18">
        <f>F51+G51</f>
        <v>125000</v>
      </c>
      <c r="I51" s="48"/>
      <c r="J51" s="18">
        <f>H51+I51</f>
        <v>125000</v>
      </c>
      <c r="K51" s="48"/>
      <c r="L51" s="18">
        <f>J51+K51</f>
        <v>125000</v>
      </c>
      <c r="M51" s="48">
        <f>-5300-5000</f>
        <v>-10300</v>
      </c>
      <c r="N51" s="18">
        <f>L51+M51</f>
        <v>114700</v>
      </c>
      <c r="O51" s="65"/>
      <c r="P51" s="18">
        <f>N51+O51</f>
        <v>114700</v>
      </c>
    </row>
    <row r="52" spans="1:16" ht="80.25" hidden="1" customHeight="1">
      <c r="A52" s="6" t="s">
        <v>41</v>
      </c>
      <c r="B52" s="6" t="s">
        <v>29</v>
      </c>
      <c r="D52" s="18"/>
      <c r="E52" s="48"/>
      <c r="F52" s="18">
        <f>D52+E52</f>
        <v>0</v>
      </c>
      <c r="G52" s="48"/>
      <c r="H52" s="18">
        <f>F52+G52</f>
        <v>0</v>
      </c>
      <c r="I52" s="48"/>
      <c r="J52" s="18">
        <f>H52+I52</f>
        <v>0</v>
      </c>
      <c r="K52" s="48"/>
      <c r="L52" s="18">
        <f>J52+K52</f>
        <v>0</v>
      </c>
      <c r="M52" s="48"/>
      <c r="N52" s="18">
        <f>L52+M52</f>
        <v>0</v>
      </c>
      <c r="O52" s="65"/>
      <c r="P52" s="18">
        <f>N52+O52</f>
        <v>0</v>
      </c>
    </row>
    <row r="53" spans="1:16" ht="81.75" customHeight="1">
      <c r="A53" s="6" t="s">
        <v>56</v>
      </c>
      <c r="B53" s="6" t="s">
        <v>57</v>
      </c>
      <c r="D53" s="18">
        <f>80+15</f>
        <v>95</v>
      </c>
      <c r="E53" s="48"/>
      <c r="F53" s="18">
        <f>D53+E53</f>
        <v>95</v>
      </c>
      <c r="G53" s="48"/>
      <c r="H53" s="18">
        <f>F53+G53</f>
        <v>95</v>
      </c>
      <c r="I53" s="48"/>
      <c r="J53" s="18">
        <f>H53+I53</f>
        <v>95</v>
      </c>
      <c r="K53" s="48"/>
      <c r="L53" s="18">
        <f>J53+K53</f>
        <v>95</v>
      </c>
      <c r="M53" s="48"/>
      <c r="N53" s="18">
        <f>L53+M53</f>
        <v>95</v>
      </c>
      <c r="O53" s="65"/>
      <c r="P53" s="18">
        <f>N53+O53</f>
        <v>95</v>
      </c>
    </row>
    <row r="54" spans="1:16" ht="33.75" customHeight="1">
      <c r="A54" s="6" t="s">
        <v>97</v>
      </c>
      <c r="B54" s="6" t="s">
        <v>96</v>
      </c>
      <c r="D54" s="18"/>
      <c r="E54" s="48"/>
      <c r="F54" s="18"/>
      <c r="G54" s="48"/>
      <c r="H54" s="18"/>
      <c r="I54" s="48"/>
      <c r="J54" s="18"/>
      <c r="K54" s="48">
        <f>1429.03+30.97</f>
        <v>1460</v>
      </c>
      <c r="L54" s="18">
        <f>J54+K54</f>
        <v>1460</v>
      </c>
      <c r="M54" s="48"/>
      <c r="N54" s="18">
        <f>L54+M54</f>
        <v>1460</v>
      </c>
      <c r="O54" s="65"/>
      <c r="P54" s="18">
        <f>N54+O54</f>
        <v>1460</v>
      </c>
    </row>
    <row r="55" spans="1:16" ht="31.5">
      <c r="A55" s="35" t="s">
        <v>40</v>
      </c>
      <c r="B55" s="35" t="s">
        <v>32</v>
      </c>
      <c r="C55" s="26"/>
      <c r="D55" s="45">
        <f>D56</f>
        <v>938.6</v>
      </c>
      <c r="E55" s="47"/>
      <c r="F55" s="45">
        <f>F56</f>
        <v>968.27</v>
      </c>
      <c r="G55" s="47"/>
      <c r="H55" s="45">
        <f>H56</f>
        <v>968.27</v>
      </c>
      <c r="I55" s="47"/>
      <c r="J55" s="45">
        <f>J56</f>
        <v>968.27</v>
      </c>
      <c r="K55" s="47"/>
      <c r="L55" s="45">
        <f>L56</f>
        <v>968.27</v>
      </c>
      <c r="M55" s="47"/>
      <c r="N55" s="45">
        <f>N56</f>
        <v>968.27</v>
      </c>
      <c r="O55" s="66"/>
      <c r="P55" s="45">
        <f>P56</f>
        <v>968.27</v>
      </c>
    </row>
    <row r="56" spans="1:16" ht="54" customHeight="1">
      <c r="A56" s="6" t="s">
        <v>58</v>
      </c>
      <c r="B56" s="6" t="s">
        <v>59</v>
      </c>
      <c r="D56" s="18">
        <v>938.6</v>
      </c>
      <c r="E56" s="48">
        <v>29.67</v>
      </c>
      <c r="F56" s="18">
        <f>D56+E56</f>
        <v>968.27</v>
      </c>
      <c r="G56" s="48"/>
      <c r="H56" s="18">
        <f>F56+G56</f>
        <v>968.27</v>
      </c>
      <c r="I56" s="48"/>
      <c r="J56" s="18">
        <f>H56+I56</f>
        <v>968.27</v>
      </c>
      <c r="K56" s="48"/>
      <c r="L56" s="18">
        <f>J56+K56</f>
        <v>968.27</v>
      </c>
      <c r="M56" s="48"/>
      <c r="N56" s="18">
        <f>L56+M56</f>
        <v>968.27</v>
      </c>
      <c r="O56" s="65"/>
      <c r="P56" s="18">
        <f>N56+O56</f>
        <v>968.27</v>
      </c>
    </row>
    <row r="57" spans="1:16" ht="94.5" customHeight="1">
      <c r="A57" s="30" t="s">
        <v>62</v>
      </c>
      <c r="B57" s="30" t="s">
        <v>63</v>
      </c>
      <c r="C57" s="31"/>
      <c r="D57" s="45">
        <f>D58+D59</f>
        <v>2328.0500000000002</v>
      </c>
      <c r="E57" s="52"/>
      <c r="F57" s="45">
        <f>F58+F59</f>
        <v>3228</v>
      </c>
      <c r="G57" s="52"/>
      <c r="H57" s="45">
        <f>H58+H59</f>
        <v>3228</v>
      </c>
      <c r="I57" s="52"/>
      <c r="J57" s="45">
        <f>J58+J59</f>
        <v>3228</v>
      </c>
      <c r="K57" s="52"/>
      <c r="L57" s="45">
        <f>L58+L59</f>
        <v>3228</v>
      </c>
      <c r="M57" s="52"/>
      <c r="N57" s="45">
        <f>N58+N59</f>
        <v>2158</v>
      </c>
      <c r="O57" s="64"/>
      <c r="P57" s="45">
        <f>P58+P59</f>
        <v>2708</v>
      </c>
    </row>
    <row r="58" spans="1:16" ht="50.25" customHeight="1">
      <c r="A58" s="6" t="s">
        <v>64</v>
      </c>
      <c r="B58" s="6" t="s">
        <v>65</v>
      </c>
      <c r="D58" s="18">
        <v>1418</v>
      </c>
      <c r="F58" s="18">
        <f>D58+E58</f>
        <v>1418</v>
      </c>
      <c r="H58" s="18">
        <f>F58+G58</f>
        <v>1418</v>
      </c>
      <c r="J58" s="18">
        <f>H58+I58</f>
        <v>1418</v>
      </c>
      <c r="L58" s="18">
        <f>J58+K58</f>
        <v>1418</v>
      </c>
      <c r="N58" s="18">
        <f>L58+M58</f>
        <v>1418</v>
      </c>
      <c r="O58" s="69"/>
      <c r="P58" s="18">
        <f>N58+O58</f>
        <v>1418</v>
      </c>
    </row>
    <row r="59" spans="1:16" ht="102.75" customHeight="1">
      <c r="A59" s="6" t="s">
        <v>66</v>
      </c>
      <c r="B59" s="6" t="s">
        <v>67</v>
      </c>
      <c r="D59" s="18">
        <v>910.05</v>
      </c>
      <c r="E59" s="19">
        <v>899.95</v>
      </c>
      <c r="F59" s="18">
        <f>D59+E59</f>
        <v>1810</v>
      </c>
      <c r="H59" s="18">
        <f>F59+G59</f>
        <v>1810</v>
      </c>
      <c r="J59" s="18">
        <f>H59+I59</f>
        <v>1810</v>
      </c>
      <c r="L59" s="18">
        <f>J59+K59</f>
        <v>1810</v>
      </c>
      <c r="M59" s="48">
        <v>-1070</v>
      </c>
      <c r="N59" s="18">
        <f>L59+M59</f>
        <v>740</v>
      </c>
      <c r="O59" s="65">
        <v>550</v>
      </c>
      <c r="P59" s="18">
        <f>N59+O59</f>
        <v>1290</v>
      </c>
    </row>
    <row r="60" spans="1:16" s="31" customFormat="1" ht="29.25" customHeight="1">
      <c r="A60" s="37" t="s">
        <v>68</v>
      </c>
      <c r="B60" s="37" t="s">
        <v>12</v>
      </c>
      <c r="D60" s="25">
        <f>D61+D62</f>
        <v>254.66</v>
      </c>
      <c r="E60" s="28"/>
      <c r="F60" s="25">
        <f>F61+F62</f>
        <v>254.66</v>
      </c>
      <c r="G60" s="28"/>
      <c r="H60" s="25">
        <f>H61+H62</f>
        <v>254.66</v>
      </c>
      <c r="I60" s="28"/>
      <c r="J60" s="25">
        <f>J61+J62</f>
        <v>254.66</v>
      </c>
      <c r="K60" s="28"/>
      <c r="L60" s="25">
        <f>L61+L62</f>
        <v>254.66</v>
      </c>
      <c r="M60" s="28"/>
      <c r="N60" s="25">
        <f>N61+N62</f>
        <v>254.66</v>
      </c>
      <c r="O60" s="70"/>
      <c r="P60" s="25">
        <f>P61+P62</f>
        <v>254.66</v>
      </c>
    </row>
    <row r="61" spans="1:16" ht="24" customHeight="1">
      <c r="A61" s="6" t="s">
        <v>13</v>
      </c>
      <c r="B61" s="6" t="s">
        <v>14</v>
      </c>
      <c r="D61" s="17">
        <v>104.6</v>
      </c>
      <c r="F61" s="18">
        <f>D61+E61</f>
        <v>104.6</v>
      </c>
      <c r="H61" s="18">
        <f>F61+G61</f>
        <v>104.6</v>
      </c>
      <c r="J61" s="18">
        <f>H61+I61</f>
        <v>104.6</v>
      </c>
      <c r="L61" s="18">
        <f>J61+K61</f>
        <v>104.6</v>
      </c>
      <c r="N61" s="18">
        <f>L61+M61</f>
        <v>104.6</v>
      </c>
      <c r="O61" s="69"/>
      <c r="P61" s="18">
        <f>N61+O61</f>
        <v>104.6</v>
      </c>
    </row>
    <row r="62" spans="1:16" ht="24" customHeight="1">
      <c r="A62" s="6" t="s">
        <v>75</v>
      </c>
      <c r="B62" s="6" t="s">
        <v>74</v>
      </c>
      <c r="D62" s="17">
        <v>150.06</v>
      </c>
      <c r="F62" s="18">
        <f>D62+E62</f>
        <v>150.06</v>
      </c>
      <c r="H62" s="18">
        <f>F62+G62</f>
        <v>150.06</v>
      </c>
      <c r="J62" s="18">
        <f>H62+I62</f>
        <v>150.06</v>
      </c>
      <c r="L62" s="18">
        <f>J62+K62</f>
        <v>150.06</v>
      </c>
      <c r="N62" s="18">
        <f>L62+M62</f>
        <v>150.06</v>
      </c>
      <c r="O62" s="69"/>
      <c r="P62" s="18">
        <f>N62+O62</f>
        <v>150.06</v>
      </c>
    </row>
    <row r="63" spans="1:16" s="31" customFormat="1" ht="30" customHeight="1">
      <c r="A63" s="37" t="s">
        <v>27</v>
      </c>
      <c r="B63" s="37" t="s">
        <v>26</v>
      </c>
      <c r="D63" s="33">
        <f>D64</f>
        <v>131.65</v>
      </c>
      <c r="E63" s="32"/>
      <c r="F63" s="33">
        <f>F64</f>
        <v>131.65</v>
      </c>
      <c r="G63" s="32"/>
      <c r="H63" s="33">
        <f>H64</f>
        <v>57.650000000000006</v>
      </c>
      <c r="I63" s="32"/>
      <c r="J63" s="33">
        <f>J64</f>
        <v>57.650000000000006</v>
      </c>
      <c r="K63" s="32"/>
      <c r="L63" s="33">
        <f>L64</f>
        <v>57.650000000000006</v>
      </c>
      <c r="M63" s="32"/>
      <c r="N63" s="33">
        <f>N64</f>
        <v>57.650000000000006</v>
      </c>
      <c r="O63" s="71"/>
      <c r="P63" s="33">
        <f>P64</f>
        <v>57.650000000000006</v>
      </c>
    </row>
    <row r="64" spans="1:16" ht="48.75" customHeight="1">
      <c r="A64" s="6" t="s">
        <v>89</v>
      </c>
      <c r="B64" s="6" t="s">
        <v>88</v>
      </c>
      <c r="D64" s="17">
        <f>15.6+42.05+74</f>
        <v>131.65</v>
      </c>
      <c r="E64" s="19">
        <f>-74+74</f>
        <v>0</v>
      </c>
      <c r="F64" s="17">
        <f>D64+E64</f>
        <v>131.65</v>
      </c>
      <c r="G64" s="19">
        <v>-74</v>
      </c>
      <c r="H64" s="17">
        <f>F64+G64</f>
        <v>57.650000000000006</v>
      </c>
      <c r="J64" s="17">
        <f>H64+I64</f>
        <v>57.650000000000006</v>
      </c>
      <c r="L64" s="17">
        <f>J64+K64</f>
        <v>57.650000000000006</v>
      </c>
      <c r="N64" s="17">
        <f>L64+M64</f>
        <v>57.650000000000006</v>
      </c>
      <c r="O64" s="69"/>
      <c r="P64" s="17">
        <f>N64+O64</f>
        <v>57.650000000000006</v>
      </c>
    </row>
    <row r="65" spans="1:16" s="31" customFormat="1" ht="45" customHeight="1">
      <c r="A65" s="37" t="s">
        <v>31</v>
      </c>
      <c r="B65" s="37" t="s">
        <v>30</v>
      </c>
      <c r="D65" s="33">
        <f>D66</f>
        <v>0</v>
      </c>
      <c r="E65" s="32"/>
      <c r="F65" s="33">
        <f>F66+F67</f>
        <v>0</v>
      </c>
      <c r="G65" s="32"/>
      <c r="H65" s="33">
        <f>H66+H67</f>
        <v>0</v>
      </c>
      <c r="I65" s="32"/>
      <c r="J65" s="33">
        <f>J66+J67</f>
        <v>304.14999999999998</v>
      </c>
      <c r="K65" s="32"/>
      <c r="L65" s="33">
        <f>L66+L67</f>
        <v>304.14999999999998</v>
      </c>
      <c r="M65" s="32"/>
      <c r="N65" s="33">
        <f>N66+N67</f>
        <v>1330.15</v>
      </c>
      <c r="O65" s="71"/>
      <c r="P65" s="33">
        <f>P66+P67</f>
        <v>1330.15</v>
      </c>
    </row>
    <row r="66" spans="1:16" ht="99" customHeight="1">
      <c r="A66" s="6" t="s">
        <v>92</v>
      </c>
      <c r="B66" s="6" t="s">
        <v>69</v>
      </c>
      <c r="D66" s="17"/>
      <c r="F66" s="17">
        <f>D66+E66</f>
        <v>0</v>
      </c>
      <c r="H66" s="17">
        <f>F66+G66</f>
        <v>0</v>
      </c>
      <c r="I66" s="19">
        <v>304.14999999999998</v>
      </c>
      <c r="J66" s="17">
        <f>H66+I66</f>
        <v>304.14999999999998</v>
      </c>
      <c r="L66" s="17">
        <f>J66+K66</f>
        <v>304.14999999999998</v>
      </c>
      <c r="N66" s="17">
        <f>L66+M66</f>
        <v>304.14999999999998</v>
      </c>
      <c r="O66" s="69"/>
      <c r="P66" s="17">
        <f>N66+O66</f>
        <v>304.14999999999998</v>
      </c>
    </row>
    <row r="67" spans="1:16" ht="54" customHeight="1">
      <c r="A67" s="6" t="s">
        <v>71</v>
      </c>
      <c r="B67" s="6" t="s">
        <v>70</v>
      </c>
      <c r="D67" s="17"/>
      <c r="F67" s="17"/>
      <c r="H67" s="17"/>
      <c r="J67" s="17"/>
      <c r="L67" s="17"/>
      <c r="M67" s="19">
        <v>1026</v>
      </c>
      <c r="N67" s="17">
        <f>L67+M67</f>
        <v>1026</v>
      </c>
      <c r="O67" s="69"/>
      <c r="P67" s="17">
        <f>N67+O67</f>
        <v>1026</v>
      </c>
    </row>
    <row r="68" spans="1:16" hidden="1">
      <c r="A68" s="37" t="s">
        <v>79</v>
      </c>
      <c r="B68" s="35" t="s">
        <v>80</v>
      </c>
      <c r="D68" s="17"/>
      <c r="E68" s="19">
        <f>910.05+74+100-910.05-100-74</f>
        <v>0</v>
      </c>
      <c r="F68" s="25">
        <f>D68+E68</f>
        <v>0</v>
      </c>
      <c r="G68" s="19">
        <f>910.05+74+100-910.05-100-74</f>
        <v>0</v>
      </c>
      <c r="H68" s="25">
        <f>F68+G68</f>
        <v>0</v>
      </c>
      <c r="J68" s="25">
        <f>H68+I68</f>
        <v>0</v>
      </c>
      <c r="L68" s="25">
        <f>J68+K68</f>
        <v>0</v>
      </c>
      <c r="N68" s="25">
        <f>L68+M68</f>
        <v>0</v>
      </c>
      <c r="O68" s="69"/>
      <c r="P68" s="25">
        <f>N68+O68</f>
        <v>0</v>
      </c>
    </row>
    <row r="69" spans="1:16" s="31" customFormat="1" ht="18.75" customHeight="1">
      <c r="A69" s="37" t="s">
        <v>15</v>
      </c>
      <c r="B69" s="37" t="s">
        <v>16</v>
      </c>
      <c r="D69" s="33">
        <v>1150</v>
      </c>
      <c r="E69" s="32">
        <v>150</v>
      </c>
      <c r="F69" s="33">
        <f>D69+E69</f>
        <v>1300</v>
      </c>
      <c r="G69" s="32"/>
      <c r="H69" s="33">
        <f>F69+G69</f>
        <v>1300</v>
      </c>
      <c r="I69" s="32"/>
      <c r="J69" s="33">
        <f>H69+I69</f>
        <v>1300</v>
      </c>
      <c r="K69" s="32">
        <v>616.75</v>
      </c>
      <c r="L69" s="33">
        <f>J69+K69</f>
        <v>1916.75</v>
      </c>
      <c r="M69" s="32">
        <v>5300</v>
      </c>
      <c r="N69" s="33">
        <f>L69+M69</f>
        <v>7216.75</v>
      </c>
      <c r="O69" s="71"/>
      <c r="P69" s="33">
        <f>N69+O69</f>
        <v>7216.75</v>
      </c>
    </row>
    <row r="70" spans="1:16" s="31" customFormat="1" ht="19.5" customHeight="1">
      <c r="A70" s="37" t="s">
        <v>17</v>
      </c>
      <c r="B70" s="37" t="s">
        <v>72</v>
      </c>
      <c r="D70" s="33"/>
      <c r="E70" s="32"/>
      <c r="F70" s="33">
        <f>D70+E70</f>
        <v>0</v>
      </c>
      <c r="G70" s="32">
        <v>2150.6799999999998</v>
      </c>
      <c r="H70" s="33">
        <f>F70+G70</f>
        <v>2150.6799999999998</v>
      </c>
      <c r="I70" s="32"/>
      <c r="J70" s="33">
        <f>H70+I70</f>
        <v>2150.6799999999998</v>
      </c>
      <c r="K70" s="32"/>
      <c r="L70" s="33">
        <f>J70+K70</f>
        <v>2150.6799999999998</v>
      </c>
      <c r="M70" s="32"/>
      <c r="N70" s="33">
        <f>L70+M70</f>
        <v>2150.6799999999998</v>
      </c>
      <c r="O70" s="71">
        <v>38912.36</v>
      </c>
      <c r="P70" s="33">
        <f>N70+O70</f>
        <v>41063.040000000001</v>
      </c>
    </row>
    <row r="71" spans="1:16" ht="21" customHeight="1">
      <c r="A71" s="6"/>
      <c r="B71" s="7" t="s">
        <v>18</v>
      </c>
      <c r="D71" s="25">
        <f>D48+D30</f>
        <v>328750.96000000002</v>
      </c>
      <c r="E71" s="19">
        <f>SUM(E30:E69)</f>
        <v>2322.62</v>
      </c>
      <c r="F71" s="25">
        <f>F48+F30</f>
        <v>331073.58</v>
      </c>
      <c r="G71" s="19">
        <f>SUM(G30:G70)</f>
        <v>2076.6799999999998</v>
      </c>
      <c r="H71" s="25">
        <f>H48+H30</f>
        <v>333150.26</v>
      </c>
      <c r="I71" s="19">
        <f>SUM(I30:I70)</f>
        <v>304.14999999999998</v>
      </c>
      <c r="J71" s="25">
        <f>J48+J30</f>
        <v>333454.40999999997</v>
      </c>
      <c r="K71" s="19">
        <f>SUM(K30:K70)</f>
        <v>8828.7900000000009</v>
      </c>
      <c r="L71" s="25">
        <f>L48+L30</f>
        <v>342283.19999999995</v>
      </c>
      <c r="M71" s="19">
        <f>SUM(M30:M70)</f>
        <v>-3610</v>
      </c>
      <c r="N71" s="25">
        <f>N48+N30</f>
        <v>338673.19999999995</v>
      </c>
      <c r="O71" s="69">
        <f>SUM(O30:O70)</f>
        <v>39462.36</v>
      </c>
      <c r="P71" s="25">
        <f>P48+P30</f>
        <v>378135.55999999994</v>
      </c>
    </row>
    <row r="72" spans="1:16" hidden="1">
      <c r="A72" s="4" t="s">
        <v>19</v>
      </c>
      <c r="B72" s="5" t="s">
        <v>20</v>
      </c>
    </row>
    <row r="73" spans="1:16" ht="31.5" hidden="1">
      <c r="A73" s="4" t="s">
        <v>21</v>
      </c>
      <c r="B73" s="6" t="s">
        <v>22</v>
      </c>
    </row>
    <row r="74" spans="1:16" ht="21" hidden="1" customHeight="1">
      <c r="A74" s="4"/>
      <c r="B74" s="8" t="s">
        <v>23</v>
      </c>
    </row>
  </sheetData>
  <mergeCells count="26">
    <mergeCell ref="A27:P27"/>
    <mergeCell ref="A24:P24"/>
    <mergeCell ref="A25:P25"/>
    <mergeCell ref="A26:P26"/>
    <mergeCell ref="A16:P16"/>
    <mergeCell ref="A17:P17"/>
    <mergeCell ref="A18:P18"/>
    <mergeCell ref="A19:P19"/>
    <mergeCell ref="A20:P20"/>
    <mergeCell ref="A21:P21"/>
    <mergeCell ref="A22:P22"/>
    <mergeCell ref="A23:P23"/>
    <mergeCell ref="A13:P13"/>
    <mergeCell ref="A14:P14"/>
    <mergeCell ref="A15:P15"/>
    <mergeCell ref="A6:P6"/>
    <mergeCell ref="A7:P7"/>
    <mergeCell ref="A8:P8"/>
    <mergeCell ref="A9:P9"/>
    <mergeCell ref="A10:P10"/>
    <mergeCell ref="A11:P11"/>
    <mergeCell ref="A2:P2"/>
    <mergeCell ref="A3:P3"/>
    <mergeCell ref="A4:P4"/>
    <mergeCell ref="A5:P5"/>
    <mergeCell ref="A12:P12"/>
  </mergeCells>
  <pageMargins left="0.70866141732283472" right="0.19685039370078741" top="0.55118110236220474" bottom="0.27559055118110237" header="0.11811023622047245" footer="0.11811023622047245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2019-12-24T07:58:08Z</dcterms:modified>
</cp:coreProperties>
</file>