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0" yWindow="105" windowWidth="15120" windowHeight="8010" tabRatio="879"/>
  </bookViews>
  <sheets>
    <sheet name="прил.2 (безвоз)" sheetId="2" r:id="rId1"/>
  </sheets>
  <definedNames>
    <definedName name="_xlnm.Print_Titles" localSheetId="0">'прил.2 (безвоз)'!$15:$15</definedName>
  </definedNames>
  <calcPr calcId="145621"/>
</workbook>
</file>

<file path=xl/calcChain.xml><?xml version="1.0" encoding="utf-8"?>
<calcChain xmlns="http://schemas.openxmlformats.org/spreadsheetml/2006/main">
  <c r="L100" i="2" l="1"/>
  <c r="M93" i="2"/>
  <c r="K100" i="2" l="1"/>
  <c r="M99" i="2"/>
  <c r="M100" i="2" s="1"/>
  <c r="M80" i="2"/>
  <c r="M79" i="2"/>
  <c r="M76" i="2"/>
  <c r="M77" i="2"/>
  <c r="M78" i="2"/>
  <c r="M41" i="2"/>
  <c r="L98" i="2"/>
  <c r="L101" i="2" s="1"/>
  <c r="K75" i="2" l="1"/>
  <c r="M75" i="2" s="1"/>
  <c r="K92" i="2"/>
  <c r="M92" i="2" s="1"/>
  <c r="K89" i="2"/>
  <c r="M89" i="2" s="1"/>
  <c r="K74" i="2"/>
  <c r="M74" i="2" s="1"/>
  <c r="K52" i="2"/>
  <c r="M52" i="2" s="1"/>
  <c r="J43" i="2"/>
  <c r="K31" i="2"/>
  <c r="M31" i="2" s="1"/>
  <c r="I42" i="2"/>
  <c r="K42" i="2" s="1"/>
  <c r="M42" i="2" s="1"/>
  <c r="I90" i="2"/>
  <c r="K90" i="2" s="1"/>
  <c r="M90" i="2" s="1"/>
  <c r="H98" i="2"/>
  <c r="I73" i="2"/>
  <c r="K73" i="2" s="1"/>
  <c r="M73" i="2" s="1"/>
  <c r="I72" i="2"/>
  <c r="K72" i="2" s="1"/>
  <c r="M72" i="2" s="1"/>
  <c r="I71" i="2"/>
  <c r="K71" i="2" s="1"/>
  <c r="M71" i="2" s="1"/>
  <c r="K43" i="2" l="1"/>
  <c r="M43" i="2" s="1"/>
  <c r="J98" i="2"/>
  <c r="G21" i="2"/>
  <c r="I21" i="2" s="1"/>
  <c r="K21" i="2" s="1"/>
  <c r="M21" i="2" s="1"/>
  <c r="G70" i="2"/>
  <c r="I70" i="2" s="1"/>
  <c r="K70" i="2" s="1"/>
  <c r="M70" i="2" s="1"/>
  <c r="G69" i="2"/>
  <c r="I69" i="2" s="1"/>
  <c r="K69" i="2" s="1"/>
  <c r="M69" i="2" s="1"/>
  <c r="F45" i="2"/>
  <c r="G51" i="2"/>
  <c r="I51" i="2" s="1"/>
  <c r="K51" i="2" s="1"/>
  <c r="M51" i="2" s="1"/>
  <c r="G47" i="2"/>
  <c r="I47" i="2" s="1"/>
  <c r="K47" i="2" s="1"/>
  <c r="M47" i="2" s="1"/>
  <c r="G48" i="2"/>
  <c r="I48" i="2" s="1"/>
  <c r="K48" i="2" s="1"/>
  <c r="M48" i="2" s="1"/>
  <c r="G49" i="2"/>
  <c r="I49" i="2" s="1"/>
  <c r="K49" i="2" s="1"/>
  <c r="M49" i="2" s="1"/>
  <c r="G46" i="2"/>
  <c r="I46" i="2" s="1"/>
  <c r="K46" i="2" s="1"/>
  <c r="M46" i="2" s="1"/>
  <c r="G55" i="2"/>
  <c r="I55" i="2" s="1"/>
  <c r="K55" i="2" s="1"/>
  <c r="M55" i="2" s="1"/>
  <c r="G54" i="2"/>
  <c r="I54" i="2" s="1"/>
  <c r="K54" i="2" s="1"/>
  <c r="M54" i="2" s="1"/>
  <c r="G53" i="2"/>
  <c r="I53" i="2" s="1"/>
  <c r="K53" i="2" s="1"/>
  <c r="M53" i="2" s="1"/>
  <c r="G50" i="2"/>
  <c r="I50" i="2" s="1"/>
  <c r="K50" i="2" s="1"/>
  <c r="M50" i="2" s="1"/>
  <c r="G45" i="2"/>
  <c r="I45" i="2" s="1"/>
  <c r="K45" i="2" s="1"/>
  <c r="M45" i="2" s="1"/>
  <c r="G44" i="2"/>
  <c r="I44" i="2" s="1"/>
  <c r="K44" i="2" s="1"/>
  <c r="M44" i="2" s="1"/>
  <c r="C16" i="2"/>
  <c r="E17" i="2"/>
  <c r="G17" i="2" s="1"/>
  <c r="I17" i="2" s="1"/>
  <c r="K17" i="2" s="1"/>
  <c r="M17" i="2" s="1"/>
  <c r="D95" i="2"/>
  <c r="E91" i="2" l="1"/>
  <c r="G91" i="2" s="1"/>
  <c r="I91" i="2" s="1"/>
  <c r="E66" i="2"/>
  <c r="G66" i="2" s="1"/>
  <c r="I66" i="2" s="1"/>
  <c r="E67" i="2"/>
  <c r="G67" i="2" s="1"/>
  <c r="I67" i="2" s="1"/>
  <c r="K67" i="2" s="1"/>
  <c r="M67" i="2" s="1"/>
  <c r="E68" i="2"/>
  <c r="G68" i="2" s="1"/>
  <c r="I68" i="2" s="1"/>
  <c r="K68" i="2" s="1"/>
  <c r="M68" i="2" s="1"/>
  <c r="D18" i="2"/>
  <c r="E18" i="2" s="1"/>
  <c r="E96" i="2"/>
  <c r="G96" i="2" s="1"/>
  <c r="I96" i="2" s="1"/>
  <c r="K96" i="2" s="1"/>
  <c r="M96" i="2" s="1"/>
  <c r="E95" i="2"/>
  <c r="G95" i="2" s="1"/>
  <c r="I95" i="2" s="1"/>
  <c r="E84" i="2"/>
  <c r="G84" i="2" s="1"/>
  <c r="I84" i="2" s="1"/>
  <c r="K84" i="2" s="1"/>
  <c r="M84" i="2" s="1"/>
  <c r="E83" i="2"/>
  <c r="G83" i="2" s="1"/>
  <c r="I83" i="2" s="1"/>
  <c r="K83" i="2" s="1"/>
  <c r="M83" i="2" s="1"/>
  <c r="E82" i="2"/>
  <c r="E37" i="2"/>
  <c r="G37" i="2" s="1"/>
  <c r="I37" i="2" s="1"/>
  <c r="E30" i="2"/>
  <c r="G30" i="2" s="1"/>
  <c r="I30" i="2" s="1"/>
  <c r="K30" i="2" s="1"/>
  <c r="M30" i="2" s="1"/>
  <c r="E35" i="2"/>
  <c r="G35" i="2" s="1"/>
  <c r="I35" i="2" s="1"/>
  <c r="K35" i="2" s="1"/>
  <c r="M35" i="2" s="1"/>
  <c r="E34" i="2"/>
  <c r="G34" i="2" s="1"/>
  <c r="I34" i="2" s="1"/>
  <c r="K34" i="2" s="1"/>
  <c r="M34" i="2" s="1"/>
  <c r="E22" i="2"/>
  <c r="G22" i="2" s="1"/>
  <c r="I22" i="2" s="1"/>
  <c r="K22" i="2" s="1"/>
  <c r="M22" i="2" s="1"/>
  <c r="E20" i="2"/>
  <c r="G20" i="2" s="1"/>
  <c r="I20" i="2" s="1"/>
  <c r="K20" i="2" s="1"/>
  <c r="M20" i="2" s="1"/>
  <c r="E33" i="2"/>
  <c r="G33" i="2" s="1"/>
  <c r="I33" i="2" s="1"/>
  <c r="K33" i="2" s="1"/>
  <c r="M33" i="2" s="1"/>
  <c r="E32" i="2"/>
  <c r="G32" i="2" s="1"/>
  <c r="I32" i="2" s="1"/>
  <c r="K32" i="2" s="1"/>
  <c r="M32" i="2" s="1"/>
  <c r="E29" i="2"/>
  <c r="G29" i="2" s="1"/>
  <c r="I29" i="2" s="1"/>
  <c r="K29" i="2" s="1"/>
  <c r="M29" i="2" s="1"/>
  <c r="E28" i="2"/>
  <c r="G28" i="2" s="1"/>
  <c r="I28" i="2" s="1"/>
  <c r="K28" i="2" s="1"/>
  <c r="M28" i="2" s="1"/>
  <c r="E27" i="2"/>
  <c r="G27" i="2" s="1"/>
  <c r="I27" i="2" s="1"/>
  <c r="K27" i="2" s="1"/>
  <c r="M27" i="2" s="1"/>
  <c r="E26" i="2"/>
  <c r="G26" i="2" s="1"/>
  <c r="I26" i="2" s="1"/>
  <c r="K26" i="2" s="1"/>
  <c r="M26" i="2" s="1"/>
  <c r="E25" i="2"/>
  <c r="G25" i="2" s="1"/>
  <c r="I25" i="2" s="1"/>
  <c r="K25" i="2" s="1"/>
  <c r="M25" i="2" s="1"/>
  <c r="E23" i="2"/>
  <c r="G23" i="2" s="1"/>
  <c r="I23" i="2" s="1"/>
  <c r="K23" i="2" s="1"/>
  <c r="M23" i="2" s="1"/>
  <c r="E24" i="2"/>
  <c r="G24" i="2" s="1"/>
  <c r="I24" i="2" s="1"/>
  <c r="K24" i="2" s="1"/>
  <c r="M24" i="2" s="1"/>
  <c r="I19" i="2" l="1"/>
  <c r="K37" i="2"/>
  <c r="K95" i="2"/>
  <c r="M95" i="2" s="1"/>
  <c r="K91" i="2"/>
  <c r="K66" i="2"/>
  <c r="I57" i="2"/>
  <c r="G19" i="2"/>
  <c r="G57" i="2"/>
  <c r="E81" i="2"/>
  <c r="G82" i="2"/>
  <c r="E16" i="2"/>
  <c r="G18" i="2"/>
  <c r="E19" i="2"/>
  <c r="E57" i="2"/>
  <c r="C97" i="2"/>
  <c r="C85" i="2"/>
  <c r="M66" i="2" l="1"/>
  <c r="M57" i="2" s="1"/>
  <c r="K57" i="2"/>
  <c r="M91" i="2"/>
  <c r="K19" i="2"/>
  <c r="M37" i="2"/>
  <c r="M19" i="2" s="1"/>
  <c r="E40" i="2"/>
  <c r="G16" i="2"/>
  <c r="I18" i="2"/>
  <c r="G81" i="2"/>
  <c r="G40" i="2" s="1"/>
  <c r="I82" i="2"/>
  <c r="C94" i="2"/>
  <c r="C88" i="2" s="1"/>
  <c r="E97" i="2"/>
  <c r="C19" i="2"/>
  <c r="I81" i="2" l="1"/>
  <c r="I40" i="2" s="1"/>
  <c r="K82" i="2"/>
  <c r="K18" i="2"/>
  <c r="I16" i="2"/>
  <c r="E94" i="2"/>
  <c r="E88" i="2" s="1"/>
  <c r="E98" i="2" s="1"/>
  <c r="G97" i="2"/>
  <c r="C81" i="2"/>
  <c r="C57" i="2" s="1"/>
  <c r="C40" i="2" s="1"/>
  <c r="C98" i="2" s="1"/>
  <c r="K16" i="2" l="1"/>
  <c r="M18" i="2"/>
  <c r="M16" i="2" s="1"/>
  <c r="K81" i="2"/>
  <c r="K40" i="2" s="1"/>
  <c r="M82" i="2"/>
  <c r="M81" i="2" s="1"/>
  <c r="M40" i="2" s="1"/>
  <c r="G94" i="2"/>
  <c r="G88" i="2" s="1"/>
  <c r="G98" i="2" s="1"/>
  <c r="I97" i="2"/>
  <c r="K97" i="2" l="1"/>
  <c r="I94" i="2"/>
  <c r="I88" i="2" s="1"/>
  <c r="I98" i="2" s="1"/>
  <c r="K94" i="2" l="1"/>
  <c r="K88" i="2" s="1"/>
  <c r="M97" i="2"/>
  <c r="M94" i="2" s="1"/>
  <c r="M88" i="2" s="1"/>
  <c r="M98" i="2" s="1"/>
  <c r="M101" i="2" s="1"/>
  <c r="K98" i="2"/>
  <c r="K101" i="2" s="1"/>
</calcChain>
</file>

<file path=xl/sharedStrings.xml><?xml version="1.0" encoding="utf-8"?>
<sst xmlns="http://schemas.openxmlformats.org/spreadsheetml/2006/main" count="160" uniqueCount="113">
  <si>
    <t xml:space="preserve">к решению районного Совета </t>
  </si>
  <si>
    <t xml:space="preserve">депутатов Светлогорского района </t>
  </si>
  <si>
    <t>(тыс. рублей)</t>
  </si>
  <si>
    <t>Сумма</t>
  </si>
  <si>
    <t>Код бюджетной классификации</t>
  </si>
  <si>
    <t>Приложение № 2</t>
  </si>
  <si>
    <t>Виды финансовой помощи</t>
  </si>
  <si>
    <t>1. ДОТАЦИИ</t>
  </si>
  <si>
    <t>Дотация на выравнивание уровня бюджетной обеспеченности муниципальных районов</t>
  </si>
  <si>
    <t xml:space="preserve">         2. СУБВЕНЦИИ</t>
  </si>
  <si>
    <t>000  202 03021 04 0000 151</t>
  </si>
  <si>
    <t>Ежемесячное денежное вознаграждение за классное руководство</t>
  </si>
  <si>
    <t>Субвенции на осуществление деятельности по опеке и попечительству в отношении совершеннолетних</t>
  </si>
  <si>
    <t>Субвенции на обеспечение деятельности комиссий по делам несовершеннолетних</t>
  </si>
  <si>
    <t>Субвенции на обеспечение деятельности органа управления по организациям и осуществлению опеки и попечительства</t>
  </si>
  <si>
    <t>Субвенция бюджетам муниципальных районов на компенсацию части родительской платы за содержание ребенка в муниципальных учреждениях, реализующих основную общеобразовательную программу</t>
  </si>
  <si>
    <t>Государственная регистрация актов гражданского состояния</t>
  </si>
  <si>
    <t>Осуществление первичного воинского учета на территориях, где отсутствуют военные комиссариаты</t>
  </si>
  <si>
    <t>000 202 03033 04 0000 151</t>
  </si>
  <si>
    <t>Мероприятия по проведению оздоровительной кампании детей за счет средств федерального бюджета</t>
  </si>
  <si>
    <t>Мероприятия по проведению оздоровительной кампании детей за счет средств областного бюджета</t>
  </si>
  <si>
    <t>3. СУБСИДИИ</t>
  </si>
  <si>
    <t>ПРОЧИЕ СУБСИДИИ</t>
  </si>
  <si>
    <t>000 202 02999 05 0000 151</t>
  </si>
  <si>
    <t>МО "Город Светлогорск"</t>
  </si>
  <si>
    <t>МО "Поселок Донское "</t>
  </si>
  <si>
    <t>МО "Поселок Приморье"</t>
  </si>
  <si>
    <t xml:space="preserve">Прочие субсидии бюджетам муниципальных районов </t>
  </si>
  <si>
    <t>- на софинансирование расходов  по оплате договоров на выполненные работы по канализационному коллектору по ул. Новой в г. Светлогорске</t>
  </si>
  <si>
    <t>4. МЕЖБЮДЖЕТНЫЕ ТРАНСФЕРТЫ</t>
  </si>
  <si>
    <t>полномочия МО "Город Светлогорск"</t>
  </si>
  <si>
    <t>полномочия МО "Поселок Донское"</t>
  </si>
  <si>
    <t>полномочия МО "Поселок Приморье"</t>
  </si>
  <si>
    <t xml:space="preserve">Осуществление полномочий по подготовке и проведению статистических переписей  </t>
  </si>
  <si>
    <t xml:space="preserve">Компенсация выпадающих доходов бюджетам муниципальных образований в связи с содержанием детей-инвалидов и детей с ограниченными возможностями здоровья в дошкольных образовательных учреждениях   </t>
  </si>
  <si>
    <t>Межбюджетные трансферты передаваемые бюджетам муниципальных районов из бюджетов поселений на осуществление  части полномочий по решению вопросов местного значения в соответствии с заключенными соглашениями</t>
  </si>
  <si>
    <t>Субсидии бюджетам муниципальных районов из бюджетов поселений на решение вопросов местного значения межмуниципального характера</t>
  </si>
  <si>
    <t>- на возмещение расходов по оплате договоров на приобретение услуг связи для муниципальных нужд городского поселения "Город Светлогорск"</t>
  </si>
  <si>
    <t>356 202 01001 05 0000 151</t>
  </si>
  <si>
    <t>356 202 03029 05 0000 151</t>
  </si>
  <si>
    <t>356 202 03027 05 0000 151</t>
  </si>
  <si>
    <t>356 202 03002 05 0000 151</t>
  </si>
  <si>
    <t xml:space="preserve">356 202 02087 05 0000 151 </t>
  </si>
  <si>
    <t>356 202 04014 05 0000 151</t>
  </si>
  <si>
    <t>Осуществление полномочий Калининградской области в сфере установленных функций в части определения перечня должностных лиц, уполномоченных составлять протоколы об административных правонарушениях</t>
  </si>
  <si>
    <t xml:space="preserve"> Целевая программа Калининградской области  "Дети-сироты" на 2007-2011 гг."   на проведение ремонтных работ для детей-сирот и детей, оставшихся без попечения родителей, лиц из числа детей-сирот и детей, оставшихся без попечения родителей, являющихся собственниками жилого помещения                            </t>
  </si>
  <si>
    <t>Субвенции на обеспечение государственных гарантий прав граждан на получение общедоступного и бесплатного дошкольного, начального общего, основного общего и среднего (полного) общего образования, а также дополнительного образования в общеобразовательных учреждениях, в т.ч. школах всех типов, вечерних и заочных средних образовательных школах и образовательных школах интернатах</t>
  </si>
  <si>
    <t>Субвенции на обеспечение отдельных государственных полномочий в сфере социальной поддержки населения в части обеспечения деятельности учреждений социального обслуживания населения</t>
  </si>
  <si>
    <t>Субвенции на обеспечение отдельных государственных полномочий в сфере социальной поддержки населения в части руководства и управления в сфере установленных функций</t>
  </si>
  <si>
    <t>от 12 декабря 2011г. № 51</t>
  </si>
  <si>
    <t>Субвенции на содержание детей-сирот, детей, оставшихся без попечения родителей, переданных на воспитание под опеку (попечительство), в приемные и патронатные семьи, а также на выплату заработной платы приемному родителю и патронатному воспитателю</t>
  </si>
  <si>
    <t>изменения</t>
  </si>
  <si>
    <t>356 202 02999 05 0000 151</t>
  </si>
  <si>
    <t>Поддержка мер по обеспечению повышения заработной платы работникам детских дошкольных учреждений и учреждений дополнительного образования детей</t>
  </si>
  <si>
    <t>Фонд стимулирования качества образования в общеобразовательных учреждениях</t>
  </si>
  <si>
    <t>Обеспечение питания учащихся из малообеспеченных семей в муниципальных общеобразовательных учреждениях и подвоза учащихся к муниципальным общеобразовательным учреждениям</t>
  </si>
  <si>
    <t>356 202 04999 05 0000 151</t>
  </si>
  <si>
    <t xml:space="preserve">Межбюджетные трансферты на приобретение автотранспорта для органов опеки и попечительства над несовершеннолетними, за счет средств резервного фонда Правительства Калининградской области </t>
  </si>
  <si>
    <t>356 202 03024 05 0000 151</t>
  </si>
  <si>
    <t>356 202 03003 05 0000 151</t>
  </si>
  <si>
    <t>356 202 03015 05 0000 151</t>
  </si>
  <si>
    <t>356 202 01999 05 0000 151</t>
  </si>
  <si>
    <t>Дотация на обеспечение мер по дополнительной поддержке местных бюджетов</t>
  </si>
  <si>
    <t>Безвозмездные поступления в  бюджет муниципального образования                                                                                                                                 «Светлогорский район» в 2012 году</t>
  </si>
  <si>
    <t>356 202 02077 05 0000 151</t>
  </si>
  <si>
    <t>Субсидии бюджетам на бюджетные инвестиции на Реконструкцию здания детской школы искусств по Калининградскому пр-ту, 32 в г. Светлогорске</t>
  </si>
  <si>
    <t>Субсидии бюджетам на бюджетные инвестиции на Строительство берегоукрепительных сооружений озера Тихое и реки Светлогорка в г. Светлогорске Калининградской области (I и II этапы строительства)</t>
  </si>
  <si>
    <t>Субсидии бюджетам на бюджетные инвестиции на Строительство берегоукрепительных сооружений озера Тихое и реки Светлогорка в г. Светлогорске Калининградской области (III этап строительства)</t>
  </si>
  <si>
    <t>Субсидии бюджетам на бюджетные инвестиции на Строительство детского сада на 150 мест в г.Светлогорске</t>
  </si>
  <si>
    <t xml:space="preserve">Субсидии бюджетам на бюджетные инвестиции на Реконструкцию (перевод) на природный газ котельной № 5 пос. Донское по адресу:Калининградская область, пос. Донское, ул. Железнодорожная 1а </t>
  </si>
  <si>
    <t>Субсидии бюджетам на бюджетные инвестиции на Строительство газопровода для перевода на природный газ котельной №5 пос. Донское</t>
  </si>
  <si>
    <t>Субсидии бюджетам на бюджетные инвестиции на Разработку проектной документации на распределительные газопроводы и газовые вводы к жилым домам пос. Донское</t>
  </si>
  <si>
    <t>356 202 02145 05 0000 151</t>
  </si>
  <si>
    <t>Модернизация региональных систем общего образования</t>
  </si>
  <si>
    <t>Субсидия на поддержку муниципальных газет</t>
  </si>
  <si>
    <t>Субсидия на стимулирующие выплаты специалистам муниципальных библиотек</t>
  </si>
  <si>
    <t>356 202 03007 05 0000 151</t>
  </si>
  <si>
    <t>Субвенции бюджетам на составление (изменение) списков кандидатов в присяжные заседатели федеральных судов общей юрисдикции в Российской Федерации</t>
  </si>
  <si>
    <t>356 202 03099 05 0000 151</t>
  </si>
  <si>
    <t xml:space="preserve"> Субсидии на мероприятия по организации оздоровительной кампании детей за счет средств  областного бюджета</t>
  </si>
  <si>
    <t xml:space="preserve"> Субсидии на мероприятия по организации оздоровительной кампании детей за счет средств  федерального бюджета</t>
  </si>
  <si>
    <t xml:space="preserve">  Субсидия из областного бюджета на оказание услуги по дошкольному образованию в муниципальных учреждениях и в учреждениях (организациях), созданных в рамках муниципально-частного партнерства, на открываемые дополнительные места</t>
  </si>
  <si>
    <t>356 202 04033 05 0000 151</t>
  </si>
  <si>
    <t xml:space="preserve"> </t>
  </si>
  <si>
    <t>Межбюджетные трансферты, предаваемые бюджетам на премирование победителей Всероссийского конкурса на звание "Самое благоустроенное городское (сельское) поселение России</t>
  </si>
  <si>
    <t>356 202 02041 05 0000 151</t>
  </si>
  <si>
    <t>Субсидии бюджетам  на строительство и модернизацию автомобильных дорог общего пользования, в том числе дорог в поселениях (за исключением автомобильных дорог федерального значения)</t>
  </si>
  <si>
    <t>356 202 03026 05 0000 151</t>
  </si>
  <si>
    <t>Субвенции бюджетам муниципальных образований на обеспечение жилыми помещениями детей-сирот, детей, оставшихся без попечения родителей, а также детей, находящихся под опекой (попечительством), не имеющих закрепленного жилого помещения</t>
  </si>
  <si>
    <t xml:space="preserve"> Субсидии бюджетам на реализацию федеральных целевых программ</t>
  </si>
  <si>
    <t>356 202 02051 05 0000 151</t>
  </si>
  <si>
    <t>356 202 04025 05 0000 151</t>
  </si>
  <si>
    <t>Межбюджетные трансферты, передаваемые бюджетам муниципальных районов на комплектование книжных фондов библиотек муниципальных образований</t>
  </si>
  <si>
    <t>Субсидия из областного бюджета по итогам конкурса проектов загородных тематических смен, лагерей "Балтийское лето - 2012"</t>
  </si>
  <si>
    <t xml:space="preserve">Межбюджетные трансферты на приобретение компьютерного оборудования и программного обеспечения </t>
  </si>
  <si>
    <t>Субсидия из областного бюджета на поощрение лучших учителей и педагогических работников в рамках приоритетного национального проекта "Образование" в 2012 году</t>
  </si>
  <si>
    <r>
      <t xml:space="preserve">изменения на </t>
    </r>
    <r>
      <rPr>
        <sz val="8"/>
        <rFont val="Times New Roman"/>
        <family val="1"/>
        <charset val="204"/>
      </rPr>
      <t>01.10.12</t>
    </r>
  </si>
  <si>
    <r>
      <t>изменения на 07</t>
    </r>
    <r>
      <rPr>
        <sz val="8"/>
        <rFont val="Times New Roman"/>
        <family val="1"/>
        <charset val="204"/>
      </rPr>
      <t>.12.12</t>
    </r>
  </si>
  <si>
    <t>356 202 02009 05 0000 151</t>
  </si>
  <si>
    <t>Субсидии бюджетам муниципальных районов для финансового обеспечения мероприятий на поддержку малого и среднего предпринимательства в 2012 году</t>
  </si>
  <si>
    <t xml:space="preserve"> Субсидия на реализацию ЦП Калининградской обаласти "Обращение с отходами производства и потребления в КО на 2012-2016 годы"</t>
  </si>
  <si>
    <t xml:space="preserve">  Субсидия на проведение работ по капитальному ремонту в учреждениях в соответствии с постановлением Правительства Калининградской обалсти от 16.11.2012 № 799</t>
  </si>
  <si>
    <t>Субсидия на реализацию мероприятий целевой программы Калининградской области "Физическая культура и спорт - для всех" на 2007-2016 годы по постановлению от 26.10.2012 г. №815</t>
  </si>
  <si>
    <t xml:space="preserve"> Субсидия на реализацию мероприятий целевой программы Калининградской области "Развитие культуры Калининградской области (2007-2013 годы)"</t>
  </si>
  <si>
    <t>Региональная  программа в области энергосбережения и повышения энергетической эффективности Калининградской области на 2010-15 годы с перспективой до 2020 года</t>
  </si>
  <si>
    <t>Проведение мероприятий по подключению общедоступных  библиотек КО к сети Интернет и развитие системы библиотечного дела с учетом задачи расширения информационных технологий и оцифровки в 2012 году</t>
  </si>
  <si>
    <t>Итого безвозмездные поступления от других бюджетов бюджетной системы Российской Федерации</t>
  </si>
  <si>
    <t xml:space="preserve"> Денежное вознаграждение по итогам областного смотра-конкурса "Обновление-2011" библиотекам</t>
  </si>
  <si>
    <t>356 207 05000 05 0000 180</t>
  </si>
  <si>
    <t xml:space="preserve">Итого прочие безвозмездные поступления </t>
  </si>
  <si>
    <t>Всего безвозмездные поступления</t>
  </si>
  <si>
    <t>от 10 декабря  2012г. № 71</t>
  </si>
  <si>
    <t>Субсидии бюджетам на бюджетные инвестиции на Газопроводы-вводы к жилым домам № 5,7,9 по ул.Маяковского в г. Светлогорске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</si>
</sst>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9" x14ac:knownFonts="1"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9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3">
    <xf numFmtId="0" fontId="0" fillId="0" borderId="0" xfId="0"/>
    <xf numFmtId="0" fontId="2" fillId="0" borderId="1" xfId="0" applyFont="1" applyFill="1" applyBorder="1" applyAlignment="1">
      <alignment horizontal="center" vertical="center"/>
    </xf>
    <xf numFmtId="0" fontId="2" fillId="0" borderId="0" xfId="0" applyFont="1"/>
    <xf numFmtId="0" fontId="2" fillId="0" borderId="1" xfId="0" applyFont="1" applyBorder="1"/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right"/>
    </xf>
    <xf numFmtId="164" fontId="2" fillId="0" borderId="1" xfId="0" applyNumberFormat="1" applyFont="1" applyBorder="1" applyAlignment="1">
      <alignment horizontal="right"/>
    </xf>
    <xf numFmtId="0" fontId="2" fillId="0" borderId="1" xfId="0" applyFont="1" applyBorder="1" applyAlignment="1">
      <alignment horizontal="right"/>
    </xf>
    <xf numFmtId="49" fontId="2" fillId="0" borderId="1" xfId="0" applyNumberFormat="1" applyFont="1" applyBorder="1" applyAlignment="1">
      <alignment horizontal="left" vertical="top" wrapText="1"/>
    </xf>
    <xf numFmtId="0" fontId="1" fillId="0" borderId="1" xfId="0" applyFont="1" applyBorder="1" applyAlignment="1">
      <alignment vertical="top" wrapText="1"/>
    </xf>
    <xf numFmtId="0" fontId="2" fillId="0" borderId="1" xfId="0" applyFont="1" applyFill="1" applyBorder="1" applyAlignment="1">
      <alignment vertical="top" wrapText="1"/>
    </xf>
    <xf numFmtId="0" fontId="2" fillId="0" borderId="1" xfId="0" applyFont="1" applyFill="1" applyBorder="1" applyAlignment="1">
      <alignment horizontal="left" wrapText="1"/>
    </xf>
    <xf numFmtId="0" fontId="1" fillId="0" borderId="1" xfId="0" applyFont="1" applyFill="1" applyBorder="1" applyAlignment="1">
      <alignment horizontal="right"/>
    </xf>
    <xf numFmtId="49" fontId="2" fillId="0" borderId="1" xfId="0" applyNumberFormat="1" applyFont="1" applyFill="1" applyBorder="1" applyAlignment="1">
      <alignment horizontal="left" wrapText="1"/>
    </xf>
    <xf numFmtId="49" fontId="2" fillId="0" borderId="1" xfId="0" applyNumberFormat="1" applyFont="1" applyBorder="1" applyAlignment="1">
      <alignment vertical="top" wrapText="1"/>
    </xf>
    <xf numFmtId="0" fontId="1" fillId="0" borderId="1" xfId="0" applyFont="1" applyFill="1" applyBorder="1" applyAlignment="1">
      <alignment horizontal="center" wrapText="1"/>
    </xf>
    <xf numFmtId="164" fontId="1" fillId="0" borderId="1" xfId="0" applyNumberFormat="1" applyFont="1" applyBorder="1" applyAlignment="1">
      <alignment horizontal="right"/>
    </xf>
    <xf numFmtId="4" fontId="2" fillId="0" borderId="1" xfId="0" applyNumberFormat="1" applyFont="1" applyBorder="1" applyAlignment="1">
      <alignment horizontal="right"/>
    </xf>
    <xf numFmtId="4" fontId="1" fillId="0" borderId="1" xfId="0" applyNumberFormat="1" applyFont="1" applyBorder="1" applyAlignment="1">
      <alignment horizontal="right"/>
    </xf>
    <xf numFmtId="0" fontId="2" fillId="0" borderId="1" xfId="0" applyFont="1" applyBorder="1" applyAlignment="1">
      <alignment vertical="top" wrapText="1"/>
    </xf>
    <xf numFmtId="0" fontId="2" fillId="0" borderId="1" xfId="0" applyFont="1" applyFill="1" applyBorder="1" applyAlignment="1">
      <alignment horizontal="right"/>
    </xf>
    <xf numFmtId="0" fontId="4" fillId="0" borderId="1" xfId="0" applyFont="1" applyBorder="1" applyAlignment="1">
      <alignment vertical="top" wrapText="1"/>
    </xf>
    <xf numFmtId="0" fontId="2" fillId="0" borderId="1" xfId="0" applyFont="1" applyBorder="1" applyAlignment="1">
      <alignment vertical="top" wrapText="1"/>
    </xf>
    <xf numFmtId="3" fontId="2" fillId="0" borderId="1" xfId="0" applyNumberFormat="1" applyFont="1" applyBorder="1" applyAlignment="1">
      <alignment vertical="top" wrapText="1"/>
    </xf>
    <xf numFmtId="0" fontId="4" fillId="0" borderId="1" xfId="0" applyFont="1" applyFill="1" applyBorder="1" applyAlignment="1">
      <alignment horizontal="center" vertical="center"/>
    </xf>
    <xf numFmtId="4" fontId="6" fillId="2" borderId="0" xfId="0" applyNumberFormat="1" applyFont="1" applyFill="1"/>
    <xf numFmtId="4" fontId="6" fillId="2" borderId="1" xfId="0" applyNumberFormat="1" applyFont="1" applyFill="1" applyBorder="1" applyAlignment="1">
      <alignment horizontal="center"/>
    </xf>
    <xf numFmtId="4" fontId="6" fillId="2" borderId="1" xfId="0" applyNumberFormat="1" applyFont="1" applyFill="1" applyBorder="1"/>
    <xf numFmtId="4" fontId="2" fillId="2" borderId="0" xfId="0" applyNumberFormat="1" applyFont="1" applyFill="1"/>
    <xf numFmtId="0" fontId="2" fillId="2" borderId="0" xfId="0" applyFont="1" applyFill="1"/>
    <xf numFmtId="0" fontId="2" fillId="2" borderId="1" xfId="0" applyFont="1" applyFill="1" applyBorder="1" applyAlignment="1">
      <alignment horizontal="center" vertical="center"/>
    </xf>
    <xf numFmtId="4" fontId="1" fillId="2" borderId="1" xfId="0" applyNumberFormat="1" applyFont="1" applyFill="1" applyBorder="1" applyAlignment="1">
      <alignment horizontal="right"/>
    </xf>
    <xf numFmtId="4" fontId="2" fillId="2" borderId="1" xfId="0" applyNumberFormat="1" applyFont="1" applyFill="1" applyBorder="1"/>
    <xf numFmtId="4" fontId="2" fillId="2" borderId="1" xfId="0" applyNumberFormat="1" applyFont="1" applyFill="1" applyBorder="1" applyAlignment="1">
      <alignment horizontal="right"/>
    </xf>
    <xf numFmtId="4" fontId="6" fillId="2" borderId="1" xfId="0" applyNumberFormat="1" applyFont="1" applyFill="1" applyBorder="1" applyAlignment="1">
      <alignment horizontal="center" wrapText="1"/>
    </xf>
    <xf numFmtId="4" fontId="2" fillId="0" borderId="0" xfId="0" applyNumberFormat="1" applyFont="1"/>
    <xf numFmtId="4" fontId="2" fillId="0" borderId="1" xfId="0" applyNumberFormat="1" applyFont="1" applyBorder="1"/>
    <xf numFmtId="0" fontId="2" fillId="0" borderId="4" xfId="0" applyFont="1" applyBorder="1"/>
    <xf numFmtId="4" fontId="6" fillId="2" borderId="4" xfId="0" applyNumberFormat="1" applyFont="1" applyFill="1" applyBorder="1"/>
    <xf numFmtId="4" fontId="2" fillId="2" borderId="4" xfId="0" applyNumberFormat="1" applyFont="1" applyFill="1" applyBorder="1"/>
    <xf numFmtId="0" fontId="2" fillId="0" borderId="7" xfId="0" applyFont="1" applyBorder="1"/>
    <xf numFmtId="4" fontId="6" fillId="2" borderId="7" xfId="0" applyNumberFormat="1" applyFont="1" applyFill="1" applyBorder="1"/>
    <xf numFmtId="4" fontId="2" fillId="2" borderId="7" xfId="0" applyNumberFormat="1" applyFont="1" applyFill="1" applyBorder="1"/>
    <xf numFmtId="4" fontId="1" fillId="0" borderId="6" xfId="0" applyNumberFormat="1" applyFont="1" applyBorder="1"/>
    <xf numFmtId="4" fontId="1" fillId="0" borderId="4" xfId="0" applyNumberFormat="1" applyFont="1" applyBorder="1"/>
    <xf numFmtId="4" fontId="8" fillId="0" borderId="6" xfId="0" applyNumberFormat="1" applyFont="1" applyBorder="1"/>
    <xf numFmtId="4" fontId="1" fillId="2" borderId="4" xfId="0" applyNumberFormat="1" applyFont="1" applyFill="1" applyBorder="1"/>
    <xf numFmtId="4" fontId="1" fillId="2" borderId="6" xfId="0" applyNumberFormat="1" applyFont="1" applyFill="1" applyBorder="1"/>
    <xf numFmtId="4" fontId="8" fillId="0" borderId="4" xfId="0" applyNumberFormat="1" applyFont="1" applyBorder="1"/>
    <xf numFmtId="0" fontId="1" fillId="0" borderId="4" xfId="0" applyFont="1" applyBorder="1" applyAlignment="1">
      <alignment wrapText="1"/>
    </xf>
    <xf numFmtId="0" fontId="1" fillId="0" borderId="5" xfId="0" applyFont="1" applyBorder="1" applyAlignment="1">
      <alignment wrapText="1"/>
    </xf>
    <xf numFmtId="0" fontId="1" fillId="0" borderId="6" xfId="0" applyFont="1" applyBorder="1" applyAlignment="1">
      <alignment wrapText="1"/>
    </xf>
    <xf numFmtId="0" fontId="2" fillId="0" borderId="0" xfId="0" applyFont="1" applyAlignment="1">
      <alignment horizontal="right" wrapText="1"/>
    </xf>
    <xf numFmtId="0" fontId="3" fillId="0" borderId="0" xfId="0" applyFont="1" applyAlignment="1">
      <alignment horizontal="right" wrapText="1"/>
    </xf>
    <xf numFmtId="0" fontId="0" fillId="0" borderId="0" xfId="0" applyAlignment="1">
      <alignment wrapText="1"/>
    </xf>
    <xf numFmtId="0" fontId="1" fillId="0" borderId="2" xfId="0" applyFont="1" applyBorder="1" applyAlignment="1">
      <alignment wrapText="1"/>
    </xf>
    <xf numFmtId="0" fontId="1" fillId="0" borderId="3" xfId="0" applyFont="1" applyBorder="1" applyAlignment="1">
      <alignment wrapText="1"/>
    </xf>
    <xf numFmtId="0" fontId="2" fillId="0" borderId="0" xfId="0" applyFont="1" applyAlignment="1">
      <alignment wrapText="1"/>
    </xf>
    <xf numFmtId="0" fontId="1" fillId="0" borderId="0" xfId="0" applyFont="1" applyAlignment="1">
      <alignment horizontal="center" wrapText="1"/>
    </xf>
    <xf numFmtId="0" fontId="5" fillId="0" borderId="0" xfId="0" applyFont="1" applyAlignment="1">
      <alignment horizontal="center" wrapText="1"/>
    </xf>
    <xf numFmtId="0" fontId="0" fillId="0" borderId="0" xfId="0" applyAlignment="1"/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CCFFFF"/>
      <color rgb="FFFF99FF"/>
      <color rgb="FFCC99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2"/>
  <sheetViews>
    <sheetView tabSelected="1" view="pageLayout" zoomScaleNormal="100" workbookViewId="0">
      <selection activeCell="B48" sqref="B48"/>
    </sheetView>
  </sheetViews>
  <sheetFormatPr defaultRowHeight="15.75" x14ac:dyDescent="0.25"/>
  <cols>
    <col min="1" max="1" width="28.140625" style="2" customWidth="1"/>
    <col min="2" max="2" width="85" style="2" customWidth="1"/>
    <col min="3" max="3" width="12.140625" style="2" hidden="1" customWidth="1"/>
    <col min="4" max="4" width="11.140625" style="27" hidden="1" customWidth="1"/>
    <col min="5" max="5" width="15.140625" style="30" hidden="1" customWidth="1"/>
    <col min="6" max="6" width="0" style="2" hidden="1" customWidth="1"/>
    <col min="7" max="7" width="14.28515625" style="2" hidden="1" customWidth="1"/>
    <col min="8" max="8" width="11.85546875" style="2" hidden="1" customWidth="1"/>
    <col min="9" max="9" width="14.85546875" style="2" hidden="1" customWidth="1"/>
    <col min="10" max="10" width="14.140625" style="2" hidden="1" customWidth="1"/>
    <col min="11" max="11" width="19" style="2" hidden="1" customWidth="1"/>
    <col min="12" max="12" width="14.140625" style="2" hidden="1" customWidth="1"/>
    <col min="13" max="13" width="15.140625" style="31" customWidth="1"/>
    <col min="14" max="14" width="11.28515625" style="2" bestFit="1" customWidth="1"/>
    <col min="15" max="16384" width="9.140625" style="2"/>
  </cols>
  <sheetData>
    <row r="1" spans="1:13" x14ac:dyDescent="0.25">
      <c r="A1" s="54" t="s">
        <v>5</v>
      </c>
      <c r="B1" s="55"/>
      <c r="C1" s="55"/>
      <c r="D1" s="56"/>
      <c r="E1" s="56"/>
      <c r="F1" s="56"/>
      <c r="G1" s="56"/>
      <c r="H1" s="56"/>
      <c r="I1" s="56"/>
      <c r="J1" s="56"/>
      <c r="K1" s="56"/>
      <c r="L1" s="56"/>
      <c r="M1" s="56"/>
    </row>
    <row r="2" spans="1:13" ht="15.75" customHeight="1" x14ac:dyDescent="0.25">
      <c r="A2" s="54" t="s">
        <v>0</v>
      </c>
      <c r="B2" s="55"/>
      <c r="C2" s="55"/>
      <c r="D2" s="56"/>
      <c r="E2" s="56"/>
      <c r="F2" s="56"/>
      <c r="G2" s="56"/>
      <c r="H2" s="56"/>
      <c r="I2" s="56"/>
      <c r="J2" s="56"/>
      <c r="K2" s="56"/>
      <c r="L2" s="56"/>
      <c r="M2" s="56"/>
    </row>
    <row r="3" spans="1:13" ht="15.75" customHeight="1" x14ac:dyDescent="0.25">
      <c r="A3" s="54" t="s">
        <v>1</v>
      </c>
      <c r="B3" s="55"/>
      <c r="C3" s="55"/>
      <c r="D3" s="56"/>
      <c r="E3" s="56"/>
      <c r="F3" s="56"/>
      <c r="G3" s="56"/>
      <c r="H3" s="56"/>
      <c r="I3" s="56"/>
      <c r="J3" s="56"/>
      <c r="K3" s="56"/>
      <c r="L3" s="56"/>
      <c r="M3" s="56"/>
    </row>
    <row r="4" spans="1:13" ht="15.75" customHeight="1" x14ac:dyDescent="0.25">
      <c r="A4" s="54" t="s">
        <v>111</v>
      </c>
      <c r="B4" s="55"/>
      <c r="C4" s="55"/>
      <c r="D4" s="56"/>
      <c r="E4" s="56"/>
      <c r="F4" s="56"/>
      <c r="G4" s="56"/>
      <c r="H4" s="56"/>
      <c r="I4" s="56"/>
      <c r="J4" s="56"/>
      <c r="K4" s="56"/>
      <c r="L4" s="56"/>
      <c r="M4" s="56"/>
    </row>
    <row r="5" spans="1:13" ht="3.75" customHeight="1" x14ac:dyDescent="0.25">
      <c r="A5" s="54"/>
      <c r="B5" s="55"/>
      <c r="C5" s="55"/>
      <c r="D5" s="56"/>
      <c r="E5" s="56"/>
      <c r="F5" s="56"/>
      <c r="G5" s="56"/>
      <c r="H5" s="56"/>
      <c r="I5" s="56"/>
      <c r="J5" s="56"/>
      <c r="K5" s="56"/>
      <c r="L5" s="56"/>
      <c r="M5" s="56"/>
    </row>
    <row r="6" spans="1:13" x14ac:dyDescent="0.25">
      <c r="A6" s="54" t="s">
        <v>5</v>
      </c>
      <c r="B6" s="55"/>
      <c r="C6" s="55"/>
      <c r="D6" s="56"/>
      <c r="E6" s="56"/>
      <c r="F6" s="56"/>
      <c r="G6" s="56"/>
      <c r="H6" s="56"/>
      <c r="I6" s="56"/>
      <c r="J6" s="56"/>
      <c r="K6" s="56"/>
      <c r="L6" s="56"/>
      <c r="M6" s="56"/>
    </row>
    <row r="7" spans="1:13" ht="15.75" customHeight="1" x14ac:dyDescent="0.25">
      <c r="A7" s="54" t="s">
        <v>0</v>
      </c>
      <c r="B7" s="55"/>
      <c r="C7" s="55"/>
      <c r="D7" s="56"/>
      <c r="E7" s="56"/>
      <c r="F7" s="56"/>
      <c r="G7" s="56"/>
      <c r="H7" s="56"/>
      <c r="I7" s="56"/>
      <c r="J7" s="56"/>
      <c r="K7" s="56"/>
      <c r="L7" s="56"/>
      <c r="M7" s="56"/>
    </row>
    <row r="8" spans="1:13" ht="15.75" customHeight="1" x14ac:dyDescent="0.25">
      <c r="A8" s="54" t="s">
        <v>1</v>
      </c>
      <c r="B8" s="55"/>
      <c r="C8" s="55"/>
      <c r="D8" s="56"/>
      <c r="E8" s="56"/>
      <c r="F8" s="56"/>
      <c r="G8" s="56"/>
      <c r="H8" s="56"/>
      <c r="I8" s="56"/>
      <c r="J8" s="56"/>
      <c r="K8" s="56"/>
      <c r="L8" s="56"/>
      <c r="M8" s="56"/>
    </row>
    <row r="9" spans="1:13" x14ac:dyDescent="0.25">
      <c r="A9" s="54" t="s">
        <v>49</v>
      </c>
      <c r="B9" s="55"/>
      <c r="C9" s="55"/>
      <c r="D9" s="56"/>
      <c r="E9" s="56"/>
      <c r="F9" s="56"/>
      <c r="G9" s="56"/>
      <c r="H9" s="56"/>
      <c r="I9" s="56"/>
      <c r="J9" s="56"/>
      <c r="K9" s="56"/>
      <c r="L9" s="56"/>
      <c r="M9" s="56"/>
    </row>
    <row r="10" spans="1:13" ht="3" customHeight="1" x14ac:dyDescent="0.25"/>
    <row r="11" spans="1:13" ht="0.75" hidden="1" customHeight="1" x14ac:dyDescent="0.25">
      <c r="A11" s="59"/>
      <c r="B11" s="59"/>
      <c r="C11" s="59"/>
    </row>
    <row r="12" spans="1:13" ht="41.25" customHeight="1" x14ac:dyDescent="0.3">
      <c r="A12" s="61" t="s">
        <v>63</v>
      </c>
      <c r="B12" s="61"/>
      <c r="C12" s="61"/>
      <c r="D12" s="56"/>
      <c r="E12" s="56"/>
      <c r="F12" s="56"/>
      <c r="G12" s="56"/>
      <c r="H12" s="56"/>
      <c r="I12" s="56"/>
      <c r="J12" s="56"/>
      <c r="K12" s="56"/>
      <c r="L12" s="62"/>
      <c r="M12" s="62"/>
    </row>
    <row r="13" spans="1:13" ht="3.75" customHeight="1" x14ac:dyDescent="0.25">
      <c r="A13" s="60"/>
      <c r="B13" s="60"/>
      <c r="C13" s="60"/>
    </row>
    <row r="14" spans="1:13" x14ac:dyDescent="0.25">
      <c r="I14" s="31" t="s">
        <v>2</v>
      </c>
    </row>
    <row r="15" spans="1:13" ht="23.25" customHeight="1" x14ac:dyDescent="0.25">
      <c r="A15" s="26" t="s">
        <v>4</v>
      </c>
      <c r="B15" s="1" t="s">
        <v>6</v>
      </c>
      <c r="C15" s="1" t="s">
        <v>3</v>
      </c>
      <c r="D15" s="28" t="s">
        <v>51</v>
      </c>
      <c r="E15" s="32" t="s">
        <v>3</v>
      </c>
      <c r="F15" s="28" t="s">
        <v>51</v>
      </c>
      <c r="G15" s="32" t="s">
        <v>3</v>
      </c>
      <c r="H15" s="28" t="s">
        <v>51</v>
      </c>
      <c r="I15" s="32" t="s">
        <v>3</v>
      </c>
      <c r="J15" s="36" t="s">
        <v>96</v>
      </c>
      <c r="K15" s="32" t="s">
        <v>3</v>
      </c>
      <c r="L15" s="36" t="s">
        <v>97</v>
      </c>
      <c r="M15" s="32" t="s">
        <v>3</v>
      </c>
    </row>
    <row r="16" spans="1:13" x14ac:dyDescent="0.25">
      <c r="A16" s="3"/>
      <c r="B16" s="4" t="s">
        <v>7</v>
      </c>
      <c r="C16" s="18">
        <f>C17+C18</f>
        <v>4008</v>
      </c>
      <c r="D16" s="29"/>
      <c r="E16" s="33">
        <f>E17+E18</f>
        <v>4548.1000000000004</v>
      </c>
      <c r="F16" s="29"/>
      <c r="G16" s="33">
        <f>G17+G18</f>
        <v>4598.1000000000004</v>
      </c>
      <c r="H16" s="29"/>
      <c r="I16" s="33">
        <f>I17+I18</f>
        <v>5497.8</v>
      </c>
      <c r="J16" s="29"/>
      <c r="K16" s="33">
        <f>K17+K18</f>
        <v>5497.8</v>
      </c>
      <c r="L16" s="29"/>
      <c r="M16" s="33">
        <f>M17+M18</f>
        <v>5497.8</v>
      </c>
    </row>
    <row r="17" spans="1:13" ht="18" customHeight="1" x14ac:dyDescent="0.25">
      <c r="A17" s="3" t="s">
        <v>38</v>
      </c>
      <c r="B17" s="24" t="s">
        <v>8</v>
      </c>
      <c r="C17" s="8">
        <v>4008</v>
      </c>
      <c r="D17" s="29"/>
      <c r="E17" s="34">
        <f>C17+D17</f>
        <v>4008</v>
      </c>
      <c r="F17" s="29"/>
      <c r="G17" s="34">
        <f>E17+F17</f>
        <v>4008</v>
      </c>
      <c r="H17" s="29"/>
      <c r="I17" s="34">
        <f>G17+H17</f>
        <v>4008</v>
      </c>
      <c r="J17" s="29"/>
      <c r="K17" s="34">
        <f>I17+J17</f>
        <v>4008</v>
      </c>
      <c r="L17" s="29"/>
      <c r="M17" s="34">
        <f>K17+L17</f>
        <v>4008</v>
      </c>
    </row>
    <row r="18" spans="1:13" ht="18.75" customHeight="1" x14ac:dyDescent="0.25">
      <c r="A18" s="3" t="s">
        <v>61</v>
      </c>
      <c r="B18" s="24" t="s">
        <v>62</v>
      </c>
      <c r="C18" s="8"/>
      <c r="D18" s="29">
        <f>445.1+95</f>
        <v>540.1</v>
      </c>
      <c r="E18" s="34">
        <f>C18+D18</f>
        <v>540.1</v>
      </c>
      <c r="F18" s="29">
        <v>50</v>
      </c>
      <c r="G18" s="34">
        <f>E18+F18</f>
        <v>590.1</v>
      </c>
      <c r="H18" s="29">
        <v>899.7</v>
      </c>
      <c r="I18" s="34">
        <f>G18+H18</f>
        <v>1489.8000000000002</v>
      </c>
      <c r="J18" s="29"/>
      <c r="K18" s="34">
        <f>I18+J18</f>
        <v>1489.8000000000002</v>
      </c>
      <c r="L18" s="29"/>
      <c r="M18" s="34">
        <f>K18+L18</f>
        <v>1489.8000000000002</v>
      </c>
    </row>
    <row r="19" spans="1:13" x14ac:dyDescent="0.25">
      <c r="A19" s="5"/>
      <c r="B19" s="6" t="s">
        <v>9</v>
      </c>
      <c r="C19" s="20">
        <f>SUM(C24:C39)</f>
        <v>59985.840000000004</v>
      </c>
      <c r="D19" s="29"/>
      <c r="E19" s="33">
        <f>SUM(E24:E39)</f>
        <v>59985.840000000004</v>
      </c>
      <c r="F19" s="29"/>
      <c r="G19" s="33">
        <f>SUM(G20:G39)</f>
        <v>62078.15</v>
      </c>
      <c r="H19" s="29"/>
      <c r="I19" s="33">
        <f>SUM(I20:I39)</f>
        <v>62078.15</v>
      </c>
      <c r="J19" s="29"/>
      <c r="K19" s="33">
        <f>SUM(K20:K39)</f>
        <v>63399.450000000004</v>
      </c>
      <c r="L19" s="29"/>
      <c r="M19" s="33">
        <f>SUM(M20:M39)</f>
        <v>63984.640000000014</v>
      </c>
    </row>
    <row r="20" spans="1:13" ht="16.5" customHeight="1" x14ac:dyDescent="0.25">
      <c r="A20" s="24" t="s">
        <v>59</v>
      </c>
      <c r="B20" s="5" t="s">
        <v>16</v>
      </c>
      <c r="C20" s="19">
        <v>629.70000000000005</v>
      </c>
      <c r="D20" s="29"/>
      <c r="E20" s="34">
        <f>C20+D20</f>
        <v>629.70000000000005</v>
      </c>
      <c r="F20" s="29"/>
      <c r="G20" s="34">
        <f>E20+F20</f>
        <v>629.70000000000005</v>
      </c>
      <c r="H20" s="29"/>
      <c r="I20" s="34">
        <f>G20+H20</f>
        <v>629.70000000000005</v>
      </c>
      <c r="J20" s="29"/>
      <c r="K20" s="34">
        <f>I20+J20</f>
        <v>629.70000000000005</v>
      </c>
      <c r="L20" s="29">
        <v>9.1999999999999993</v>
      </c>
      <c r="M20" s="34">
        <f>K20+L20</f>
        <v>638.90000000000009</v>
      </c>
    </row>
    <row r="21" spans="1:13" ht="30.75" customHeight="1" x14ac:dyDescent="0.25">
      <c r="A21" s="24" t="s">
        <v>76</v>
      </c>
      <c r="B21" s="24" t="s">
        <v>77</v>
      </c>
      <c r="C21" s="19"/>
      <c r="D21" s="29"/>
      <c r="E21" s="34"/>
      <c r="F21" s="29">
        <v>13.31</v>
      </c>
      <c r="G21" s="34">
        <f>E21+F21</f>
        <v>13.31</v>
      </c>
      <c r="H21" s="29"/>
      <c r="I21" s="34">
        <f>G21+H21</f>
        <v>13.31</v>
      </c>
      <c r="J21" s="29"/>
      <c r="K21" s="34">
        <f>I21+J21</f>
        <v>13.31</v>
      </c>
      <c r="L21" s="29"/>
      <c r="M21" s="34">
        <f>K21+L21</f>
        <v>13.31</v>
      </c>
    </row>
    <row r="22" spans="1:13" ht="28.5" customHeight="1" x14ac:dyDescent="0.25">
      <c r="A22" s="24" t="s">
        <v>60</v>
      </c>
      <c r="B22" s="5" t="s">
        <v>17</v>
      </c>
      <c r="C22" s="19">
        <v>582.1</v>
      </c>
      <c r="D22" s="29"/>
      <c r="E22" s="34">
        <f>C22+D22</f>
        <v>582.1</v>
      </c>
      <c r="F22" s="29"/>
      <c r="G22" s="34">
        <f>E22+F22</f>
        <v>582.1</v>
      </c>
      <c r="H22" s="29"/>
      <c r="I22" s="34">
        <f>G22+H22</f>
        <v>582.1</v>
      </c>
      <c r="J22" s="29"/>
      <c r="K22" s="34">
        <f>I22+J22</f>
        <v>582.1</v>
      </c>
      <c r="L22" s="29"/>
      <c r="M22" s="34">
        <f>K22+L22</f>
        <v>582.1</v>
      </c>
    </row>
    <row r="23" spans="1:13" ht="15" customHeight="1" x14ac:dyDescent="0.25">
      <c r="A23" s="5" t="s">
        <v>10</v>
      </c>
      <c r="B23" s="5" t="s">
        <v>11</v>
      </c>
      <c r="C23" s="19"/>
      <c r="D23" s="29">
        <v>867.2</v>
      </c>
      <c r="E23" s="34">
        <f>C23+D23</f>
        <v>867.2</v>
      </c>
      <c r="F23" s="29"/>
      <c r="G23" s="34">
        <f>E23+F23</f>
        <v>867.2</v>
      </c>
      <c r="H23" s="29"/>
      <c r="I23" s="34">
        <f>G23+H23</f>
        <v>867.2</v>
      </c>
      <c r="J23" s="29"/>
      <c r="K23" s="34">
        <f>I23+J23</f>
        <v>867.2</v>
      </c>
      <c r="L23" s="29">
        <v>60</v>
      </c>
      <c r="M23" s="34">
        <f>K23+L23</f>
        <v>927.2</v>
      </c>
    </row>
    <row r="24" spans="1:13" ht="78" customHeight="1" x14ac:dyDescent="0.25">
      <c r="A24" s="24" t="s">
        <v>58</v>
      </c>
      <c r="B24" s="24" t="s">
        <v>46</v>
      </c>
      <c r="C24" s="19">
        <v>46566.400000000001</v>
      </c>
      <c r="D24" s="29"/>
      <c r="E24" s="34">
        <f t="shared" ref="E24:E37" si="0">C24+D24</f>
        <v>46566.400000000001</v>
      </c>
      <c r="F24" s="29"/>
      <c r="G24" s="34">
        <f t="shared" ref="G24:G37" si="1">E24+F24</f>
        <v>46566.400000000001</v>
      </c>
      <c r="H24" s="29"/>
      <c r="I24" s="34">
        <f t="shared" ref="I24:I29" si="2">G24+H24</f>
        <v>46566.400000000001</v>
      </c>
      <c r="J24" s="29"/>
      <c r="K24" s="34">
        <f t="shared" ref="K24:K29" si="3">I24+J24</f>
        <v>46566.400000000001</v>
      </c>
      <c r="L24" s="29"/>
      <c r="M24" s="34">
        <f t="shared" ref="M24:M29" si="4">K24+L24</f>
        <v>46566.400000000001</v>
      </c>
    </row>
    <row r="25" spans="1:13" ht="31.5" customHeight="1" x14ac:dyDescent="0.25">
      <c r="A25" s="24" t="s">
        <v>58</v>
      </c>
      <c r="B25" s="5" t="s">
        <v>12</v>
      </c>
      <c r="C25" s="19">
        <v>92</v>
      </c>
      <c r="D25" s="29"/>
      <c r="E25" s="34">
        <f t="shared" si="0"/>
        <v>92</v>
      </c>
      <c r="F25" s="29"/>
      <c r="G25" s="34">
        <f t="shared" si="1"/>
        <v>92</v>
      </c>
      <c r="H25" s="29"/>
      <c r="I25" s="34">
        <f t="shared" si="2"/>
        <v>92</v>
      </c>
      <c r="J25" s="29"/>
      <c r="K25" s="34">
        <f t="shared" si="3"/>
        <v>92</v>
      </c>
      <c r="L25" s="29">
        <v>17.63</v>
      </c>
      <c r="M25" s="34">
        <f t="shared" si="4"/>
        <v>109.63</v>
      </c>
    </row>
    <row r="26" spans="1:13" ht="31.5" customHeight="1" x14ac:dyDescent="0.25">
      <c r="A26" s="24" t="s">
        <v>58</v>
      </c>
      <c r="B26" s="21" t="s">
        <v>48</v>
      </c>
      <c r="C26" s="19">
        <v>864</v>
      </c>
      <c r="D26" s="29"/>
      <c r="E26" s="34">
        <f t="shared" si="0"/>
        <v>864</v>
      </c>
      <c r="F26" s="29"/>
      <c r="G26" s="34">
        <f t="shared" si="1"/>
        <v>864</v>
      </c>
      <c r="H26" s="29"/>
      <c r="I26" s="34">
        <f t="shared" si="2"/>
        <v>864</v>
      </c>
      <c r="J26" s="29"/>
      <c r="K26" s="34">
        <f t="shared" si="3"/>
        <v>864</v>
      </c>
      <c r="L26" s="29"/>
      <c r="M26" s="34">
        <f t="shared" si="4"/>
        <v>864</v>
      </c>
    </row>
    <row r="27" spans="1:13" ht="45" customHeight="1" x14ac:dyDescent="0.25">
      <c r="A27" s="24" t="s">
        <v>58</v>
      </c>
      <c r="B27" s="10" t="s">
        <v>47</v>
      </c>
      <c r="C27" s="19">
        <v>3745.6</v>
      </c>
      <c r="D27" s="29"/>
      <c r="E27" s="34">
        <f t="shared" si="0"/>
        <v>3745.6</v>
      </c>
      <c r="F27" s="29"/>
      <c r="G27" s="34">
        <f t="shared" si="1"/>
        <v>3745.6</v>
      </c>
      <c r="H27" s="29"/>
      <c r="I27" s="34">
        <f t="shared" si="2"/>
        <v>3745.6</v>
      </c>
      <c r="J27" s="29"/>
      <c r="K27" s="34">
        <f t="shared" si="3"/>
        <v>3745.6</v>
      </c>
      <c r="L27" s="29">
        <v>37.700000000000003</v>
      </c>
      <c r="M27" s="34">
        <f t="shared" si="4"/>
        <v>3783.2999999999997</v>
      </c>
    </row>
    <row r="28" spans="1:13" ht="15.75" customHeight="1" x14ac:dyDescent="0.25">
      <c r="A28" s="24" t="s">
        <v>58</v>
      </c>
      <c r="B28" s="5" t="s">
        <v>13</v>
      </c>
      <c r="C28" s="19">
        <v>373.8</v>
      </c>
      <c r="D28" s="29"/>
      <c r="E28" s="34">
        <f t="shared" si="0"/>
        <v>373.8</v>
      </c>
      <c r="F28" s="29"/>
      <c r="G28" s="34">
        <f t="shared" si="1"/>
        <v>373.8</v>
      </c>
      <c r="H28" s="29"/>
      <c r="I28" s="34">
        <f t="shared" si="2"/>
        <v>373.8</v>
      </c>
      <c r="J28" s="29"/>
      <c r="K28" s="34">
        <f t="shared" si="3"/>
        <v>373.8</v>
      </c>
      <c r="L28" s="29"/>
      <c r="M28" s="34">
        <f t="shared" si="4"/>
        <v>373.8</v>
      </c>
    </row>
    <row r="29" spans="1:13" ht="29.25" customHeight="1" x14ac:dyDescent="0.25">
      <c r="A29" s="24" t="s">
        <v>58</v>
      </c>
      <c r="B29" s="5" t="s">
        <v>14</v>
      </c>
      <c r="C29" s="19">
        <v>726.99</v>
      </c>
      <c r="D29" s="29"/>
      <c r="E29" s="34">
        <f t="shared" si="0"/>
        <v>726.99</v>
      </c>
      <c r="F29" s="29"/>
      <c r="G29" s="34">
        <f t="shared" si="1"/>
        <v>726.99</v>
      </c>
      <c r="H29" s="29"/>
      <c r="I29" s="34">
        <f t="shared" si="2"/>
        <v>726.99</v>
      </c>
      <c r="J29" s="29"/>
      <c r="K29" s="34">
        <f t="shared" si="3"/>
        <v>726.99</v>
      </c>
      <c r="L29" s="29"/>
      <c r="M29" s="34">
        <f t="shared" si="4"/>
        <v>726.99</v>
      </c>
    </row>
    <row r="30" spans="1:13" ht="30.75" customHeight="1" x14ac:dyDescent="0.25">
      <c r="A30" s="25" t="s">
        <v>58</v>
      </c>
      <c r="B30" s="5" t="s">
        <v>34</v>
      </c>
      <c r="C30" s="19">
        <v>104.7</v>
      </c>
      <c r="D30" s="29"/>
      <c r="E30" s="34">
        <f>C30+D30</f>
        <v>104.7</v>
      </c>
      <c r="F30" s="29"/>
      <c r="G30" s="34">
        <f>E30+F30</f>
        <v>104.7</v>
      </c>
      <c r="H30" s="29"/>
      <c r="I30" s="34">
        <f>G30+H30</f>
        <v>104.7</v>
      </c>
      <c r="J30" s="29"/>
      <c r="K30" s="34">
        <f>I30+J30</f>
        <v>104.7</v>
      </c>
      <c r="L30" s="29"/>
      <c r="M30" s="34">
        <f>K30+L30</f>
        <v>104.7</v>
      </c>
    </row>
    <row r="31" spans="1:13" ht="62.25" customHeight="1" x14ac:dyDescent="0.25">
      <c r="A31" s="25" t="s">
        <v>87</v>
      </c>
      <c r="B31" s="24" t="s">
        <v>88</v>
      </c>
      <c r="C31" s="19"/>
      <c r="D31" s="29"/>
      <c r="E31" s="34"/>
      <c r="F31" s="29"/>
      <c r="G31" s="34"/>
      <c r="H31" s="29"/>
      <c r="I31" s="34"/>
      <c r="J31" s="29">
        <v>1321.3</v>
      </c>
      <c r="K31" s="34">
        <f>I31+J31</f>
        <v>1321.3</v>
      </c>
      <c r="L31" s="29"/>
      <c r="M31" s="34">
        <f>K31+L31</f>
        <v>1321.3</v>
      </c>
    </row>
    <row r="32" spans="1:13" ht="62.25" customHeight="1" x14ac:dyDescent="0.25">
      <c r="A32" s="24" t="s">
        <v>40</v>
      </c>
      <c r="B32" s="5" t="s">
        <v>50</v>
      </c>
      <c r="C32" s="19">
        <v>4030.62</v>
      </c>
      <c r="D32" s="29"/>
      <c r="E32" s="34">
        <f t="shared" si="0"/>
        <v>4030.62</v>
      </c>
      <c r="F32" s="29"/>
      <c r="G32" s="34">
        <f t="shared" si="1"/>
        <v>4030.62</v>
      </c>
      <c r="H32" s="29"/>
      <c r="I32" s="34">
        <f t="shared" ref="I32:I35" si="5">G32+H32</f>
        <v>4030.62</v>
      </c>
      <c r="J32" s="29"/>
      <c r="K32" s="34">
        <f t="shared" ref="K32:K35" si="6">I32+J32</f>
        <v>4030.62</v>
      </c>
      <c r="L32" s="29"/>
      <c r="M32" s="34">
        <f t="shared" ref="M32:M35" si="7">K32+L32</f>
        <v>4030.62</v>
      </c>
    </row>
    <row r="33" spans="1:14" ht="45.75" customHeight="1" x14ac:dyDescent="0.25">
      <c r="A33" s="24" t="s">
        <v>39</v>
      </c>
      <c r="B33" s="5" t="s">
        <v>15</v>
      </c>
      <c r="C33" s="19">
        <v>1675.1</v>
      </c>
      <c r="D33" s="29"/>
      <c r="E33" s="34">
        <f t="shared" si="0"/>
        <v>1675.1</v>
      </c>
      <c r="F33" s="29"/>
      <c r="G33" s="34">
        <f t="shared" si="1"/>
        <v>1675.1</v>
      </c>
      <c r="H33" s="29"/>
      <c r="I33" s="34">
        <f t="shared" si="5"/>
        <v>1675.1</v>
      </c>
      <c r="J33" s="29"/>
      <c r="K33" s="34">
        <f t="shared" si="6"/>
        <v>1675.1</v>
      </c>
      <c r="L33" s="29">
        <v>460.66</v>
      </c>
      <c r="M33" s="34">
        <f t="shared" si="7"/>
        <v>2135.7599999999998</v>
      </c>
    </row>
    <row r="34" spans="1:14" ht="60.75" customHeight="1" x14ac:dyDescent="0.25">
      <c r="A34" s="25" t="s">
        <v>78</v>
      </c>
      <c r="B34" s="24" t="s">
        <v>45</v>
      </c>
      <c r="C34" s="19">
        <v>1806.4</v>
      </c>
      <c r="D34" s="29"/>
      <c r="E34" s="34">
        <f t="shared" si="0"/>
        <v>1806.4</v>
      </c>
      <c r="F34" s="29"/>
      <c r="G34" s="34">
        <f t="shared" si="1"/>
        <v>1806.4</v>
      </c>
      <c r="H34" s="29"/>
      <c r="I34" s="34">
        <f t="shared" si="5"/>
        <v>1806.4</v>
      </c>
      <c r="J34" s="29"/>
      <c r="K34" s="34">
        <f t="shared" si="6"/>
        <v>1806.4</v>
      </c>
      <c r="L34" s="29"/>
      <c r="M34" s="34">
        <f t="shared" si="7"/>
        <v>1806.4</v>
      </c>
    </row>
    <row r="35" spans="1:14" ht="33.75" hidden="1" customHeight="1" x14ac:dyDescent="0.25">
      <c r="A35" s="24" t="s">
        <v>41</v>
      </c>
      <c r="B35" s="5" t="s">
        <v>33</v>
      </c>
      <c r="C35" s="19"/>
      <c r="D35" s="29"/>
      <c r="E35" s="34">
        <f t="shared" si="0"/>
        <v>0</v>
      </c>
      <c r="F35" s="29"/>
      <c r="G35" s="34">
        <f t="shared" si="1"/>
        <v>0</v>
      </c>
      <c r="H35" s="29"/>
      <c r="I35" s="34">
        <f t="shared" si="5"/>
        <v>0</v>
      </c>
      <c r="J35" s="29"/>
      <c r="K35" s="34">
        <f t="shared" si="6"/>
        <v>0</v>
      </c>
      <c r="L35" s="29"/>
      <c r="M35" s="34">
        <f t="shared" si="7"/>
        <v>0</v>
      </c>
    </row>
    <row r="36" spans="1:14" ht="66" hidden="1" customHeight="1" x14ac:dyDescent="0.25">
      <c r="D36" s="2"/>
      <c r="E36" s="2"/>
    </row>
    <row r="37" spans="1:14" ht="48" customHeight="1" x14ac:dyDescent="0.25">
      <c r="A37" s="24" t="s">
        <v>78</v>
      </c>
      <c r="B37" s="24" t="s">
        <v>44</v>
      </c>
      <c r="C37" s="19">
        <v>0.23</v>
      </c>
      <c r="D37" s="29"/>
      <c r="E37" s="34">
        <f t="shared" si="0"/>
        <v>0.23</v>
      </c>
      <c r="F37" s="29"/>
      <c r="G37" s="34">
        <f t="shared" si="1"/>
        <v>0.23</v>
      </c>
      <c r="H37" s="29"/>
      <c r="I37" s="34">
        <f t="shared" ref="I37" si="8">G37+H37</f>
        <v>0.23</v>
      </c>
      <c r="J37" s="29"/>
      <c r="K37" s="34">
        <f t="shared" ref="K37" si="9">I37+J37</f>
        <v>0.23</v>
      </c>
      <c r="L37" s="29"/>
      <c r="M37" s="34">
        <f t="shared" ref="M37" si="10">K37+L37</f>
        <v>0.23</v>
      </c>
    </row>
    <row r="38" spans="1:14" ht="31.5" hidden="1" x14ac:dyDescent="0.25">
      <c r="A38" s="5" t="s">
        <v>18</v>
      </c>
      <c r="B38" s="5" t="s">
        <v>19</v>
      </c>
      <c r="C38" s="8"/>
      <c r="D38" s="29"/>
      <c r="E38" s="34"/>
      <c r="F38" s="29"/>
      <c r="G38" s="34"/>
      <c r="H38" s="29"/>
      <c r="I38" s="34"/>
      <c r="J38" s="29"/>
      <c r="K38" s="34"/>
      <c r="L38" s="29"/>
      <c r="M38" s="34"/>
    </row>
    <row r="39" spans="1:14" ht="31.5" hidden="1" x14ac:dyDescent="0.25">
      <c r="A39" s="5" t="s">
        <v>18</v>
      </c>
      <c r="B39" s="5" t="s">
        <v>20</v>
      </c>
      <c r="C39" s="8"/>
      <c r="D39" s="29"/>
      <c r="E39" s="34"/>
      <c r="F39" s="29"/>
      <c r="G39" s="34"/>
      <c r="H39" s="29"/>
      <c r="I39" s="34"/>
      <c r="J39" s="29"/>
      <c r="K39" s="34"/>
      <c r="L39" s="29"/>
      <c r="M39" s="34"/>
    </row>
    <row r="40" spans="1:14" x14ac:dyDescent="0.25">
      <c r="A40" s="5"/>
      <c r="B40" s="6" t="s">
        <v>21</v>
      </c>
      <c r="C40" s="18">
        <f>C57</f>
        <v>1549.9999999999998</v>
      </c>
      <c r="D40" s="29"/>
      <c r="E40" s="33">
        <f>E57+E81</f>
        <v>6332.28</v>
      </c>
      <c r="F40" s="29"/>
      <c r="G40" s="33">
        <f>SUM(G44:G53)+G57+G81</f>
        <v>140972.70000000001</v>
      </c>
      <c r="H40" s="29"/>
      <c r="I40" s="33">
        <f>SUM(I44:I53)+I57+I81+I42</f>
        <v>185835.7</v>
      </c>
      <c r="J40" s="29"/>
      <c r="K40" s="33">
        <f>SUM(K43:K53)+K57+K81+K42</f>
        <v>247964.32999999996</v>
      </c>
      <c r="L40" s="29"/>
      <c r="M40" s="33">
        <f>SUM(M43:M53)+M57+M81+M42+M41</f>
        <v>252027.84999999998</v>
      </c>
    </row>
    <row r="41" spans="1:14" ht="31.5" customHeight="1" x14ac:dyDescent="0.25">
      <c r="A41" s="24" t="s">
        <v>98</v>
      </c>
      <c r="B41" s="24" t="s">
        <v>99</v>
      </c>
      <c r="C41" s="18"/>
      <c r="D41" s="29"/>
      <c r="E41" s="33"/>
      <c r="F41" s="29"/>
      <c r="G41" s="33"/>
      <c r="H41" s="29"/>
      <c r="I41" s="33"/>
      <c r="J41" s="29"/>
      <c r="K41" s="33"/>
      <c r="L41" s="29">
        <v>70.37</v>
      </c>
      <c r="M41" s="34">
        <f t="shared" ref="M41:M55" si="11">K41+L41</f>
        <v>70.37</v>
      </c>
    </row>
    <row r="42" spans="1:14" ht="45.75" customHeight="1" x14ac:dyDescent="0.25">
      <c r="A42" s="24" t="s">
        <v>85</v>
      </c>
      <c r="B42" s="24" t="s">
        <v>86</v>
      </c>
      <c r="C42" s="18"/>
      <c r="D42" s="29"/>
      <c r="E42" s="33"/>
      <c r="F42" s="29"/>
      <c r="G42" s="33"/>
      <c r="H42" s="29">
        <v>39486.67</v>
      </c>
      <c r="I42" s="34">
        <f t="shared" ref="I42:I55" si="12">G42+H42</f>
        <v>39486.67</v>
      </c>
      <c r="J42" s="29"/>
      <c r="K42" s="34">
        <f t="shared" ref="K42:K55" si="13">I42+J42</f>
        <v>39486.67</v>
      </c>
      <c r="L42" s="29">
        <v>-10095.56</v>
      </c>
      <c r="M42" s="34">
        <f t="shared" si="11"/>
        <v>29391.11</v>
      </c>
    </row>
    <row r="43" spans="1:14" ht="14.25" customHeight="1" x14ac:dyDescent="0.25">
      <c r="A43" s="24" t="s">
        <v>90</v>
      </c>
      <c r="B43" s="24" t="s">
        <v>89</v>
      </c>
      <c r="C43" s="18"/>
      <c r="D43" s="29"/>
      <c r="E43" s="33"/>
      <c r="F43" s="29"/>
      <c r="G43" s="33"/>
      <c r="H43" s="29"/>
      <c r="I43" s="34"/>
      <c r="J43" s="29">
        <f>663.41+483.48</f>
        <v>1146.8899999999999</v>
      </c>
      <c r="K43" s="34">
        <f t="shared" si="13"/>
        <v>1146.8899999999999</v>
      </c>
      <c r="L43" s="29"/>
      <c r="M43" s="34">
        <f t="shared" si="11"/>
        <v>1146.8899999999999</v>
      </c>
    </row>
    <row r="44" spans="1:14" ht="29.25" customHeight="1" x14ac:dyDescent="0.25">
      <c r="A44" s="24" t="s">
        <v>64</v>
      </c>
      <c r="B44" s="24" t="s">
        <v>65</v>
      </c>
      <c r="C44" s="8"/>
      <c r="D44" s="29"/>
      <c r="E44" s="35"/>
      <c r="F44" s="29">
        <v>23421.54</v>
      </c>
      <c r="G44" s="34">
        <f t="shared" ref="G44:G55" si="14">E44+F44</f>
        <v>23421.54</v>
      </c>
      <c r="H44" s="29"/>
      <c r="I44" s="34">
        <f t="shared" si="12"/>
        <v>23421.54</v>
      </c>
      <c r="J44" s="29"/>
      <c r="K44" s="34">
        <f t="shared" si="13"/>
        <v>23421.54</v>
      </c>
      <c r="L44" s="29"/>
      <c r="M44" s="34">
        <f t="shared" si="11"/>
        <v>23421.54</v>
      </c>
      <c r="N44" s="37"/>
    </row>
    <row r="45" spans="1:14" ht="46.5" customHeight="1" x14ac:dyDescent="0.25">
      <c r="A45" s="24" t="s">
        <v>64</v>
      </c>
      <c r="B45" s="24" t="s">
        <v>66</v>
      </c>
      <c r="C45" s="8"/>
      <c r="D45" s="29"/>
      <c r="E45" s="35"/>
      <c r="F45" s="29">
        <f>5268.83+77941.44</f>
        <v>83210.27</v>
      </c>
      <c r="G45" s="34">
        <f t="shared" si="14"/>
        <v>83210.27</v>
      </c>
      <c r="H45" s="29"/>
      <c r="I45" s="34">
        <f t="shared" si="12"/>
        <v>83210.27</v>
      </c>
      <c r="J45" s="29"/>
      <c r="K45" s="34">
        <f t="shared" si="13"/>
        <v>83210.27</v>
      </c>
      <c r="L45" s="29"/>
      <c r="M45" s="34">
        <f t="shared" si="11"/>
        <v>83210.27</v>
      </c>
    </row>
    <row r="46" spans="1:14" ht="46.5" customHeight="1" x14ac:dyDescent="0.25">
      <c r="A46" s="24" t="s">
        <v>64</v>
      </c>
      <c r="B46" s="24" t="s">
        <v>67</v>
      </c>
      <c r="C46" s="8"/>
      <c r="D46" s="29"/>
      <c r="E46" s="35"/>
      <c r="F46" s="29">
        <v>2831.42</v>
      </c>
      <c r="G46" s="34">
        <f t="shared" si="14"/>
        <v>2831.42</v>
      </c>
      <c r="H46" s="29"/>
      <c r="I46" s="34">
        <f t="shared" si="12"/>
        <v>2831.42</v>
      </c>
      <c r="J46" s="29">
        <v>41884.94</v>
      </c>
      <c r="K46" s="34">
        <f t="shared" si="13"/>
        <v>44716.36</v>
      </c>
      <c r="L46" s="29"/>
      <c r="M46" s="34">
        <f t="shared" si="11"/>
        <v>44716.36</v>
      </c>
    </row>
    <row r="47" spans="1:14" ht="29.25" customHeight="1" x14ac:dyDescent="0.25">
      <c r="A47" s="24" t="s">
        <v>64</v>
      </c>
      <c r="B47" s="24" t="s">
        <v>112</v>
      </c>
      <c r="C47" s="8"/>
      <c r="D47" s="29"/>
      <c r="E47" s="35"/>
      <c r="F47" s="29">
        <v>13.32</v>
      </c>
      <c r="G47" s="34">
        <f t="shared" si="14"/>
        <v>13.32</v>
      </c>
      <c r="H47" s="29"/>
      <c r="I47" s="34">
        <f t="shared" si="12"/>
        <v>13.32</v>
      </c>
      <c r="J47" s="29">
        <v>240.05</v>
      </c>
      <c r="K47" s="34">
        <f t="shared" si="13"/>
        <v>253.37</v>
      </c>
      <c r="L47" s="29">
        <v>35.950000000000003</v>
      </c>
      <c r="M47" s="34">
        <f t="shared" si="11"/>
        <v>289.32</v>
      </c>
    </row>
    <row r="48" spans="1:14" ht="47.25" customHeight="1" x14ac:dyDescent="0.25">
      <c r="A48" s="24" t="s">
        <v>64</v>
      </c>
      <c r="B48" s="24" t="s">
        <v>71</v>
      </c>
      <c r="C48" s="8"/>
      <c r="D48" s="29"/>
      <c r="E48" s="35"/>
      <c r="F48" s="29">
        <v>2234.5700000000002</v>
      </c>
      <c r="G48" s="34">
        <f t="shared" si="14"/>
        <v>2234.5700000000002</v>
      </c>
      <c r="H48" s="29"/>
      <c r="I48" s="34">
        <f t="shared" si="12"/>
        <v>2234.5700000000002</v>
      </c>
      <c r="J48" s="29"/>
      <c r="K48" s="34">
        <f t="shared" si="13"/>
        <v>2234.5700000000002</v>
      </c>
      <c r="L48" s="29"/>
      <c r="M48" s="34">
        <f t="shared" si="11"/>
        <v>2234.5700000000002</v>
      </c>
    </row>
    <row r="49" spans="1:13" ht="31.5" customHeight="1" x14ac:dyDescent="0.25">
      <c r="A49" s="24" t="s">
        <v>64</v>
      </c>
      <c r="B49" s="24" t="s">
        <v>68</v>
      </c>
      <c r="C49" s="8"/>
      <c r="D49" s="29"/>
      <c r="E49" s="35"/>
      <c r="F49" s="29">
        <v>15060</v>
      </c>
      <c r="G49" s="34">
        <f t="shared" si="14"/>
        <v>15060</v>
      </c>
      <c r="H49" s="29">
        <v>3814.06</v>
      </c>
      <c r="I49" s="34">
        <f t="shared" si="12"/>
        <v>18874.060000000001</v>
      </c>
      <c r="J49" s="29">
        <v>-6000</v>
      </c>
      <c r="K49" s="34">
        <f t="shared" si="13"/>
        <v>12874.060000000001</v>
      </c>
      <c r="L49" s="29">
        <v>12646.58</v>
      </c>
      <c r="M49" s="34">
        <f t="shared" si="11"/>
        <v>25520.639999999999</v>
      </c>
    </row>
    <row r="50" spans="1:13" ht="46.5" customHeight="1" x14ac:dyDescent="0.25">
      <c r="A50" s="24" t="s">
        <v>64</v>
      </c>
      <c r="B50" s="24" t="s">
        <v>69</v>
      </c>
      <c r="C50" s="8"/>
      <c r="D50" s="29"/>
      <c r="E50" s="35"/>
      <c r="F50" s="29">
        <v>1189.49</v>
      </c>
      <c r="G50" s="34">
        <f t="shared" si="14"/>
        <v>1189.49</v>
      </c>
      <c r="H50" s="29"/>
      <c r="I50" s="34">
        <f t="shared" si="12"/>
        <v>1189.49</v>
      </c>
      <c r="J50" s="29">
        <v>17595.75</v>
      </c>
      <c r="K50" s="34">
        <f t="shared" si="13"/>
        <v>18785.240000000002</v>
      </c>
      <c r="L50" s="29"/>
      <c r="M50" s="34">
        <f t="shared" si="11"/>
        <v>18785.240000000002</v>
      </c>
    </row>
    <row r="51" spans="1:13" ht="30" customHeight="1" x14ac:dyDescent="0.25">
      <c r="A51" s="24" t="s">
        <v>64</v>
      </c>
      <c r="B51" s="24" t="s">
        <v>70</v>
      </c>
      <c r="C51" s="8"/>
      <c r="D51" s="29"/>
      <c r="E51" s="35"/>
      <c r="F51" s="29">
        <v>333.86</v>
      </c>
      <c r="G51" s="34">
        <f t="shared" si="14"/>
        <v>333.86</v>
      </c>
      <c r="H51" s="29"/>
      <c r="I51" s="34">
        <f t="shared" si="12"/>
        <v>333.86</v>
      </c>
      <c r="J51" s="29">
        <v>6961</v>
      </c>
      <c r="K51" s="34">
        <f t="shared" si="13"/>
        <v>7294.86</v>
      </c>
      <c r="L51" s="29"/>
      <c r="M51" s="34">
        <f t="shared" si="11"/>
        <v>7294.86</v>
      </c>
    </row>
    <row r="52" spans="1:13" hidden="1" x14ac:dyDescent="0.25">
      <c r="A52" s="24"/>
      <c r="B52" s="24"/>
      <c r="C52" s="8"/>
      <c r="D52" s="29"/>
      <c r="E52" s="35"/>
      <c r="F52" s="29"/>
      <c r="G52" s="34"/>
      <c r="H52" s="29"/>
      <c r="I52" s="34"/>
      <c r="J52" s="29"/>
      <c r="K52" s="34">
        <f t="shared" si="13"/>
        <v>0</v>
      </c>
      <c r="L52" s="29"/>
      <c r="M52" s="34">
        <f t="shared" si="11"/>
        <v>0</v>
      </c>
    </row>
    <row r="53" spans="1:13" ht="13.5" customHeight="1" x14ac:dyDescent="0.25">
      <c r="A53" s="24" t="s">
        <v>72</v>
      </c>
      <c r="B53" s="24" t="s">
        <v>73</v>
      </c>
      <c r="C53" s="8"/>
      <c r="D53" s="29"/>
      <c r="E53" s="35"/>
      <c r="F53" s="29">
        <v>6196.65</v>
      </c>
      <c r="G53" s="34">
        <f t="shared" si="14"/>
        <v>6196.65</v>
      </c>
      <c r="H53" s="29"/>
      <c r="I53" s="34">
        <f t="shared" si="12"/>
        <v>6196.65</v>
      </c>
      <c r="J53" s="29"/>
      <c r="K53" s="34">
        <f t="shared" si="13"/>
        <v>6196.65</v>
      </c>
      <c r="L53" s="29"/>
      <c r="M53" s="34">
        <f t="shared" si="11"/>
        <v>6196.65</v>
      </c>
    </row>
    <row r="54" spans="1:13" hidden="1" x14ac:dyDescent="0.25">
      <c r="A54" s="24"/>
      <c r="B54" s="5"/>
      <c r="C54" s="8"/>
      <c r="D54" s="29"/>
      <c r="E54" s="35"/>
      <c r="F54" s="29"/>
      <c r="G54" s="34">
        <f t="shared" si="14"/>
        <v>0</v>
      </c>
      <c r="H54" s="29"/>
      <c r="I54" s="34">
        <f t="shared" si="12"/>
        <v>0</v>
      </c>
      <c r="J54" s="29"/>
      <c r="K54" s="34">
        <f t="shared" si="13"/>
        <v>0</v>
      </c>
      <c r="L54" s="29"/>
      <c r="M54" s="34">
        <f t="shared" si="11"/>
        <v>0</v>
      </c>
    </row>
    <row r="55" spans="1:13" hidden="1" x14ac:dyDescent="0.25">
      <c r="A55" s="24"/>
      <c r="B55" s="5"/>
      <c r="C55" s="8"/>
      <c r="D55" s="29"/>
      <c r="E55" s="35"/>
      <c r="F55" s="29"/>
      <c r="G55" s="34">
        <f t="shared" si="14"/>
        <v>0</v>
      </c>
      <c r="H55" s="29"/>
      <c r="I55" s="34">
        <f t="shared" si="12"/>
        <v>0</v>
      </c>
      <c r="J55" s="29"/>
      <c r="K55" s="34">
        <f t="shared" si="13"/>
        <v>0</v>
      </c>
      <c r="L55" s="29"/>
      <c r="M55" s="34">
        <f t="shared" si="11"/>
        <v>0</v>
      </c>
    </row>
    <row r="56" spans="1:13" hidden="1" x14ac:dyDescent="0.25">
      <c r="A56" s="5"/>
      <c r="B56" s="5"/>
      <c r="C56" s="8"/>
      <c r="D56" s="29"/>
      <c r="E56" s="35"/>
      <c r="F56" s="29"/>
      <c r="G56" s="35"/>
      <c r="H56" s="29"/>
      <c r="I56" s="35"/>
      <c r="J56" s="29"/>
      <c r="K56" s="35"/>
      <c r="L56" s="29"/>
      <c r="M56" s="35"/>
    </row>
    <row r="57" spans="1:13" x14ac:dyDescent="0.25">
      <c r="A57" s="5"/>
      <c r="B57" s="11" t="s">
        <v>22</v>
      </c>
      <c r="C57" s="7">
        <f>C81</f>
        <v>1549.9999999999998</v>
      </c>
      <c r="D57" s="29"/>
      <c r="E57" s="33">
        <f>SUM(E58:E68)</f>
        <v>4782.28</v>
      </c>
      <c r="F57" s="29"/>
      <c r="G57" s="33">
        <f>SUM(G58:G70)</f>
        <v>4931.58</v>
      </c>
      <c r="H57" s="29"/>
      <c r="I57" s="33">
        <f>SUM(I58:I73)</f>
        <v>6493.85</v>
      </c>
      <c r="J57" s="29"/>
      <c r="K57" s="33">
        <f>SUM(K58:K75)</f>
        <v>6793.85</v>
      </c>
      <c r="L57" s="29"/>
      <c r="M57" s="33">
        <f>SUM(M58:M80)</f>
        <v>8200.0300000000007</v>
      </c>
    </row>
    <row r="58" spans="1:13" hidden="1" x14ac:dyDescent="0.25">
      <c r="A58" s="5"/>
      <c r="B58" s="5"/>
      <c r="C58" s="9"/>
      <c r="D58" s="29"/>
      <c r="E58" s="35"/>
      <c r="F58" s="29"/>
      <c r="G58" s="35"/>
      <c r="H58" s="29"/>
      <c r="I58" s="35"/>
      <c r="J58" s="29"/>
      <c r="K58" s="35"/>
      <c r="L58" s="29"/>
      <c r="M58" s="35"/>
    </row>
    <row r="59" spans="1:13" hidden="1" x14ac:dyDescent="0.25">
      <c r="A59" s="5"/>
      <c r="B59" s="5"/>
      <c r="C59" s="9"/>
      <c r="D59" s="29"/>
      <c r="E59" s="35"/>
      <c r="F59" s="29"/>
      <c r="G59" s="35"/>
      <c r="H59" s="29"/>
      <c r="I59" s="35"/>
      <c r="J59" s="29"/>
      <c r="K59" s="35"/>
      <c r="L59" s="29"/>
      <c r="M59" s="35"/>
    </row>
    <row r="60" spans="1:13" hidden="1" x14ac:dyDescent="0.25">
      <c r="A60" s="5"/>
      <c r="B60" s="5"/>
      <c r="C60" s="9"/>
      <c r="D60" s="29"/>
      <c r="E60" s="35"/>
      <c r="F60" s="29"/>
      <c r="G60" s="35"/>
      <c r="H60" s="29"/>
      <c r="I60" s="35"/>
      <c r="J60" s="29"/>
      <c r="K60" s="35"/>
      <c r="L60" s="29"/>
      <c r="M60" s="35"/>
    </row>
    <row r="61" spans="1:13" hidden="1" x14ac:dyDescent="0.25">
      <c r="A61" s="5"/>
      <c r="B61" s="5"/>
      <c r="C61" s="9"/>
      <c r="D61" s="29"/>
      <c r="E61" s="35"/>
      <c r="F61" s="29"/>
      <c r="G61" s="35"/>
      <c r="H61" s="29"/>
      <c r="I61" s="35"/>
      <c r="J61" s="29"/>
      <c r="K61" s="35"/>
      <c r="L61" s="29"/>
      <c r="M61" s="35"/>
    </row>
    <row r="62" spans="1:13" hidden="1" x14ac:dyDescent="0.25">
      <c r="A62" s="5"/>
      <c r="B62" s="5"/>
      <c r="C62" s="9"/>
      <c r="D62" s="29"/>
      <c r="E62" s="35"/>
      <c r="F62" s="29"/>
      <c r="G62" s="35"/>
      <c r="H62" s="29"/>
      <c r="I62" s="35"/>
      <c r="J62" s="29"/>
      <c r="K62" s="35"/>
      <c r="L62" s="29"/>
      <c r="M62" s="35"/>
    </row>
    <row r="63" spans="1:13" hidden="1" x14ac:dyDescent="0.25">
      <c r="A63" s="5"/>
      <c r="B63" s="5"/>
      <c r="C63" s="9"/>
      <c r="D63" s="29"/>
      <c r="E63" s="35"/>
      <c r="F63" s="29"/>
      <c r="G63" s="35"/>
      <c r="H63" s="29"/>
      <c r="I63" s="35"/>
      <c r="J63" s="29"/>
      <c r="K63" s="35"/>
      <c r="L63" s="29"/>
      <c r="M63" s="35"/>
    </row>
    <row r="64" spans="1:13" hidden="1" x14ac:dyDescent="0.25">
      <c r="A64" s="5"/>
      <c r="B64" s="5"/>
      <c r="C64" s="9"/>
      <c r="D64" s="29"/>
      <c r="E64" s="35"/>
      <c r="F64" s="29"/>
      <c r="G64" s="35"/>
      <c r="H64" s="29"/>
      <c r="I64" s="35"/>
      <c r="J64" s="29"/>
      <c r="K64" s="35"/>
      <c r="L64" s="29"/>
      <c r="M64" s="35"/>
    </row>
    <row r="65" spans="1:13" hidden="1" x14ac:dyDescent="0.25">
      <c r="A65" s="5"/>
      <c r="B65" s="5"/>
      <c r="C65" s="9"/>
      <c r="D65" s="29"/>
      <c r="E65" s="35"/>
      <c r="F65" s="29"/>
      <c r="G65" s="35"/>
      <c r="H65" s="29"/>
      <c r="I65" s="35"/>
      <c r="J65" s="29"/>
      <c r="K65" s="35"/>
      <c r="L65" s="29"/>
      <c r="M65" s="35"/>
    </row>
    <row r="66" spans="1:13" ht="46.5" customHeight="1" x14ac:dyDescent="0.25">
      <c r="A66" s="24" t="s">
        <v>52</v>
      </c>
      <c r="B66" s="24" t="s">
        <v>55</v>
      </c>
      <c r="C66" s="9"/>
      <c r="D66" s="29">
        <v>326</v>
      </c>
      <c r="E66" s="34">
        <f t="shared" ref="E66:E84" si="15">C66+D66</f>
        <v>326</v>
      </c>
      <c r="F66" s="29"/>
      <c r="G66" s="34">
        <f t="shared" ref="G66:G70" si="16">E66+F66</f>
        <v>326</v>
      </c>
      <c r="H66" s="29"/>
      <c r="I66" s="34">
        <f t="shared" ref="I66:I73" si="17">G66+H66</f>
        <v>326</v>
      </c>
      <c r="J66" s="29"/>
      <c r="K66" s="34">
        <f t="shared" ref="K66:K75" si="18">I66+J66</f>
        <v>326</v>
      </c>
      <c r="L66" s="29"/>
      <c r="M66" s="34">
        <f t="shared" ref="M66:M80" si="19">K66+L66</f>
        <v>326</v>
      </c>
    </row>
    <row r="67" spans="1:13" ht="15" customHeight="1" x14ac:dyDescent="0.25">
      <c r="A67" s="24" t="s">
        <v>52</v>
      </c>
      <c r="B67" s="24" t="s">
        <v>54</v>
      </c>
      <c r="C67" s="9"/>
      <c r="D67" s="29">
        <v>2102.1999999999998</v>
      </c>
      <c r="E67" s="34">
        <f t="shared" si="15"/>
        <v>2102.1999999999998</v>
      </c>
      <c r="F67" s="29"/>
      <c r="G67" s="34">
        <f t="shared" si="16"/>
        <v>2102.1999999999998</v>
      </c>
      <c r="H67" s="29"/>
      <c r="I67" s="34">
        <f t="shared" si="17"/>
        <v>2102.1999999999998</v>
      </c>
      <c r="J67" s="29"/>
      <c r="K67" s="34">
        <f t="shared" si="18"/>
        <v>2102.1999999999998</v>
      </c>
      <c r="L67" s="29"/>
      <c r="M67" s="34">
        <f t="shared" si="19"/>
        <v>2102.1999999999998</v>
      </c>
    </row>
    <row r="68" spans="1:13" ht="33" customHeight="1" x14ac:dyDescent="0.25">
      <c r="A68" s="24" t="s">
        <v>52</v>
      </c>
      <c r="B68" s="24" t="s">
        <v>53</v>
      </c>
      <c r="C68" s="9"/>
      <c r="D68" s="29">
        <v>2354.08</v>
      </c>
      <c r="E68" s="34">
        <f t="shared" si="15"/>
        <v>2354.08</v>
      </c>
      <c r="F68" s="29"/>
      <c r="G68" s="34">
        <f t="shared" si="16"/>
        <v>2354.08</v>
      </c>
      <c r="H68" s="29"/>
      <c r="I68" s="34">
        <f t="shared" si="17"/>
        <v>2354.08</v>
      </c>
      <c r="J68" s="29"/>
      <c r="K68" s="34">
        <f t="shared" si="18"/>
        <v>2354.08</v>
      </c>
      <c r="L68" s="29"/>
      <c r="M68" s="34">
        <f t="shared" si="19"/>
        <v>2354.08</v>
      </c>
    </row>
    <row r="69" spans="1:13" x14ac:dyDescent="0.25">
      <c r="A69" s="24" t="s">
        <v>52</v>
      </c>
      <c r="B69" s="24" t="s">
        <v>74</v>
      </c>
      <c r="C69" s="9"/>
      <c r="D69" s="29"/>
      <c r="E69" s="34"/>
      <c r="F69" s="29">
        <v>78.099999999999994</v>
      </c>
      <c r="G69" s="34">
        <f t="shared" si="16"/>
        <v>78.099999999999994</v>
      </c>
      <c r="H69" s="29"/>
      <c r="I69" s="34">
        <f t="shared" si="17"/>
        <v>78.099999999999994</v>
      </c>
      <c r="J69" s="29"/>
      <c r="K69" s="34">
        <f t="shared" si="18"/>
        <v>78.099999999999994</v>
      </c>
      <c r="L69" s="29"/>
      <c r="M69" s="34">
        <f t="shared" si="19"/>
        <v>78.099999999999994</v>
      </c>
    </row>
    <row r="70" spans="1:13" ht="15.75" customHeight="1" x14ac:dyDescent="0.25">
      <c r="A70" s="24" t="s">
        <v>52</v>
      </c>
      <c r="B70" s="24" t="s">
        <v>75</v>
      </c>
      <c r="C70" s="9"/>
      <c r="D70" s="29"/>
      <c r="E70" s="34"/>
      <c r="F70" s="29">
        <v>71.2</v>
      </c>
      <c r="G70" s="34">
        <f t="shared" si="16"/>
        <v>71.2</v>
      </c>
      <c r="H70" s="29"/>
      <c r="I70" s="34">
        <f t="shared" si="17"/>
        <v>71.2</v>
      </c>
      <c r="J70" s="29"/>
      <c r="K70" s="34">
        <f t="shared" si="18"/>
        <v>71.2</v>
      </c>
      <c r="L70" s="29"/>
      <c r="M70" s="34">
        <f t="shared" si="19"/>
        <v>71.2</v>
      </c>
    </row>
    <row r="71" spans="1:13" ht="30.75" customHeight="1" x14ac:dyDescent="0.25">
      <c r="A71" s="24" t="s">
        <v>52</v>
      </c>
      <c r="B71" s="24" t="s">
        <v>80</v>
      </c>
      <c r="C71" s="9"/>
      <c r="D71" s="29"/>
      <c r="E71" s="34"/>
      <c r="F71" s="29"/>
      <c r="G71" s="34"/>
      <c r="H71" s="29">
        <v>394</v>
      </c>
      <c r="I71" s="34">
        <f t="shared" si="17"/>
        <v>394</v>
      </c>
      <c r="J71" s="29"/>
      <c r="K71" s="34">
        <f t="shared" si="18"/>
        <v>394</v>
      </c>
      <c r="L71" s="29"/>
      <c r="M71" s="34">
        <f t="shared" si="19"/>
        <v>394</v>
      </c>
    </row>
    <row r="72" spans="1:13" ht="32.25" customHeight="1" x14ac:dyDescent="0.25">
      <c r="A72" s="24" t="s">
        <v>52</v>
      </c>
      <c r="B72" s="24" t="s">
        <v>79</v>
      </c>
      <c r="C72" s="9"/>
      <c r="D72" s="29"/>
      <c r="E72" s="34"/>
      <c r="F72" s="29"/>
      <c r="G72" s="34"/>
      <c r="H72" s="29">
        <v>534</v>
      </c>
      <c r="I72" s="34">
        <f t="shared" si="17"/>
        <v>534</v>
      </c>
      <c r="J72" s="29">
        <v>100</v>
      </c>
      <c r="K72" s="34">
        <f t="shared" si="18"/>
        <v>634</v>
      </c>
      <c r="L72" s="29"/>
      <c r="M72" s="34">
        <f t="shared" si="19"/>
        <v>634</v>
      </c>
    </row>
    <row r="73" spans="1:13" ht="45.75" customHeight="1" x14ac:dyDescent="0.25">
      <c r="A73" s="24" t="s">
        <v>52</v>
      </c>
      <c r="B73" s="24" t="s">
        <v>81</v>
      </c>
      <c r="C73" s="9"/>
      <c r="D73" s="29"/>
      <c r="E73" s="34"/>
      <c r="F73" s="29"/>
      <c r="G73" s="34"/>
      <c r="H73" s="29">
        <v>634.27</v>
      </c>
      <c r="I73" s="34">
        <f t="shared" si="17"/>
        <v>634.27</v>
      </c>
      <c r="J73" s="29"/>
      <c r="K73" s="34">
        <f t="shared" si="18"/>
        <v>634.27</v>
      </c>
      <c r="L73" s="29"/>
      <c r="M73" s="34">
        <f t="shared" si="19"/>
        <v>634.27</v>
      </c>
    </row>
    <row r="74" spans="1:13" ht="30" customHeight="1" x14ac:dyDescent="0.25">
      <c r="A74" s="24" t="s">
        <v>52</v>
      </c>
      <c r="B74" s="24" t="s">
        <v>93</v>
      </c>
      <c r="C74" s="9"/>
      <c r="D74" s="29"/>
      <c r="E74" s="34"/>
      <c r="F74" s="29"/>
      <c r="G74" s="34"/>
      <c r="H74" s="29"/>
      <c r="I74" s="34"/>
      <c r="J74" s="29">
        <v>50</v>
      </c>
      <c r="K74" s="34">
        <f t="shared" si="18"/>
        <v>50</v>
      </c>
      <c r="L74" s="29"/>
      <c r="M74" s="34">
        <f t="shared" si="19"/>
        <v>50</v>
      </c>
    </row>
    <row r="75" spans="1:13" ht="30.75" customHeight="1" x14ac:dyDescent="0.25">
      <c r="A75" s="24" t="s">
        <v>52</v>
      </c>
      <c r="B75" s="24" t="s">
        <v>95</v>
      </c>
      <c r="C75" s="9"/>
      <c r="D75" s="29"/>
      <c r="E75" s="34"/>
      <c r="F75" s="29"/>
      <c r="G75" s="34"/>
      <c r="H75" s="29"/>
      <c r="I75" s="34"/>
      <c r="J75" s="29">
        <v>150</v>
      </c>
      <c r="K75" s="34">
        <f t="shared" si="18"/>
        <v>150</v>
      </c>
      <c r="L75" s="29"/>
      <c r="M75" s="34">
        <f t="shared" si="19"/>
        <v>150</v>
      </c>
    </row>
    <row r="76" spans="1:13" ht="30" customHeight="1" x14ac:dyDescent="0.25">
      <c r="A76" s="24" t="s">
        <v>52</v>
      </c>
      <c r="B76" s="24" t="s">
        <v>100</v>
      </c>
      <c r="C76" s="9"/>
      <c r="D76" s="29"/>
      <c r="E76" s="34"/>
      <c r="F76" s="29"/>
      <c r="G76" s="34"/>
      <c r="H76" s="29"/>
      <c r="I76" s="34"/>
      <c r="J76" s="29"/>
      <c r="K76" s="34"/>
      <c r="L76" s="29">
        <v>51.2</v>
      </c>
      <c r="M76" s="34">
        <f t="shared" si="19"/>
        <v>51.2</v>
      </c>
    </row>
    <row r="77" spans="1:13" ht="45" customHeight="1" x14ac:dyDescent="0.25">
      <c r="A77" s="24" t="s">
        <v>52</v>
      </c>
      <c r="B77" s="24" t="s">
        <v>101</v>
      </c>
      <c r="C77" s="9"/>
      <c r="D77" s="29"/>
      <c r="E77" s="34"/>
      <c r="F77" s="29"/>
      <c r="G77" s="34"/>
      <c r="H77" s="29"/>
      <c r="I77" s="34"/>
      <c r="J77" s="29"/>
      <c r="K77" s="34"/>
      <c r="L77" s="29">
        <v>430.9</v>
      </c>
      <c r="M77" s="34">
        <f t="shared" si="19"/>
        <v>430.9</v>
      </c>
    </row>
    <row r="78" spans="1:13" ht="46.5" customHeight="1" x14ac:dyDescent="0.25">
      <c r="A78" s="24" t="s">
        <v>52</v>
      </c>
      <c r="B78" s="24" t="s">
        <v>102</v>
      </c>
      <c r="C78" s="9"/>
      <c r="D78" s="29"/>
      <c r="E78" s="34"/>
      <c r="F78" s="29"/>
      <c r="G78" s="34"/>
      <c r="H78" s="29"/>
      <c r="I78" s="34"/>
      <c r="J78" s="29"/>
      <c r="K78" s="34"/>
      <c r="L78" s="29">
        <v>250</v>
      </c>
      <c r="M78" s="34">
        <f t="shared" si="19"/>
        <v>250</v>
      </c>
    </row>
    <row r="79" spans="1:13" ht="30.75" customHeight="1" x14ac:dyDescent="0.25">
      <c r="A79" s="24" t="s">
        <v>52</v>
      </c>
      <c r="B79" s="24" t="s">
        <v>103</v>
      </c>
      <c r="C79" s="9"/>
      <c r="D79" s="29"/>
      <c r="E79" s="34"/>
      <c r="F79" s="29"/>
      <c r="G79" s="34"/>
      <c r="H79" s="29"/>
      <c r="I79" s="34"/>
      <c r="J79" s="29"/>
      <c r="K79" s="34"/>
      <c r="L79" s="29">
        <v>30</v>
      </c>
      <c r="M79" s="34">
        <f t="shared" si="19"/>
        <v>30</v>
      </c>
    </row>
    <row r="80" spans="1:13" ht="30" customHeight="1" x14ac:dyDescent="0.25">
      <c r="A80" s="24" t="s">
        <v>52</v>
      </c>
      <c r="B80" s="24" t="s">
        <v>104</v>
      </c>
      <c r="C80" s="9"/>
      <c r="D80" s="29"/>
      <c r="E80" s="34"/>
      <c r="F80" s="29"/>
      <c r="G80" s="34"/>
      <c r="H80" s="29"/>
      <c r="I80" s="34"/>
      <c r="J80" s="29"/>
      <c r="K80" s="34"/>
      <c r="L80" s="29">
        <v>644.08000000000004</v>
      </c>
      <c r="M80" s="34">
        <f t="shared" si="19"/>
        <v>644.08000000000004</v>
      </c>
    </row>
    <row r="81" spans="1:13" ht="29.25" customHeight="1" x14ac:dyDescent="0.25">
      <c r="A81" s="12" t="s">
        <v>42</v>
      </c>
      <c r="B81" s="13" t="s">
        <v>36</v>
      </c>
      <c r="C81" s="14">
        <f>C82+C83+C84</f>
        <v>1549.9999999999998</v>
      </c>
      <c r="D81" s="29"/>
      <c r="E81" s="33">
        <f>E82+E83+E84</f>
        <v>1549.9999999999998</v>
      </c>
      <c r="F81" s="29"/>
      <c r="G81" s="33">
        <f>G82+G83+G84</f>
        <v>1549.9999999999998</v>
      </c>
      <c r="H81" s="29"/>
      <c r="I81" s="33">
        <f>I82+I83+I84</f>
        <v>1549.9999999999998</v>
      </c>
      <c r="J81" s="29"/>
      <c r="K81" s="33">
        <f>K82+K83+K84</f>
        <v>1549.9999999999998</v>
      </c>
      <c r="L81" s="29"/>
      <c r="M81" s="33">
        <f>M82+M83+M84</f>
        <v>1549.9999999999998</v>
      </c>
    </row>
    <row r="82" spans="1:13" x14ac:dyDescent="0.25">
      <c r="A82" s="12" t="s">
        <v>42</v>
      </c>
      <c r="B82" s="13" t="s">
        <v>24</v>
      </c>
      <c r="C82" s="22">
        <v>1124.0999999999999</v>
      </c>
      <c r="D82" s="29"/>
      <c r="E82" s="34">
        <f t="shared" si="15"/>
        <v>1124.0999999999999</v>
      </c>
      <c r="F82" s="29"/>
      <c r="G82" s="34">
        <f t="shared" ref="G82:G84" si="20">E82+F82</f>
        <v>1124.0999999999999</v>
      </c>
      <c r="H82" s="29"/>
      <c r="I82" s="34">
        <f t="shared" ref="I82:I84" si="21">G82+H82</f>
        <v>1124.0999999999999</v>
      </c>
      <c r="J82" s="29"/>
      <c r="K82" s="34">
        <f t="shared" ref="K82:K84" si="22">I82+J82</f>
        <v>1124.0999999999999</v>
      </c>
      <c r="L82" s="29"/>
      <c r="M82" s="34">
        <f t="shared" ref="M82:M84" si="23">K82+L82</f>
        <v>1124.0999999999999</v>
      </c>
    </row>
    <row r="83" spans="1:13" x14ac:dyDescent="0.25">
      <c r="A83" s="12" t="s">
        <v>42</v>
      </c>
      <c r="B83" s="13" t="s">
        <v>25</v>
      </c>
      <c r="C83" s="22">
        <v>307.10000000000002</v>
      </c>
      <c r="D83" s="29"/>
      <c r="E83" s="34">
        <f t="shared" si="15"/>
        <v>307.10000000000002</v>
      </c>
      <c r="F83" s="29"/>
      <c r="G83" s="34">
        <f t="shared" si="20"/>
        <v>307.10000000000002</v>
      </c>
      <c r="H83" s="29"/>
      <c r="I83" s="34">
        <f t="shared" si="21"/>
        <v>307.10000000000002</v>
      </c>
      <c r="J83" s="29"/>
      <c r="K83" s="34">
        <f t="shared" si="22"/>
        <v>307.10000000000002</v>
      </c>
      <c r="L83" s="29"/>
      <c r="M83" s="34">
        <f t="shared" si="23"/>
        <v>307.10000000000002</v>
      </c>
    </row>
    <row r="84" spans="1:13" x14ac:dyDescent="0.25">
      <c r="A84" s="12" t="s">
        <v>42</v>
      </c>
      <c r="B84" s="13" t="s">
        <v>26</v>
      </c>
      <c r="C84" s="22">
        <v>118.8</v>
      </c>
      <c r="D84" s="29"/>
      <c r="E84" s="34">
        <f t="shared" si="15"/>
        <v>118.8</v>
      </c>
      <c r="F84" s="29"/>
      <c r="G84" s="34">
        <f t="shared" si="20"/>
        <v>118.8</v>
      </c>
      <c r="H84" s="29"/>
      <c r="I84" s="34">
        <f t="shared" si="21"/>
        <v>118.8</v>
      </c>
      <c r="J84" s="29"/>
      <c r="K84" s="34">
        <f t="shared" si="22"/>
        <v>118.8</v>
      </c>
      <c r="L84" s="29"/>
      <c r="M84" s="34">
        <f t="shared" si="23"/>
        <v>118.8</v>
      </c>
    </row>
    <row r="85" spans="1:13" hidden="1" x14ac:dyDescent="0.25">
      <c r="A85" s="12" t="s">
        <v>23</v>
      </c>
      <c r="B85" s="13" t="s">
        <v>27</v>
      </c>
      <c r="C85" s="14">
        <f>C86</f>
        <v>0</v>
      </c>
      <c r="D85" s="29"/>
      <c r="E85" s="34"/>
      <c r="F85" s="29"/>
      <c r="G85" s="34"/>
      <c r="H85" s="29"/>
      <c r="I85" s="34"/>
      <c r="J85" s="29"/>
      <c r="K85" s="34"/>
      <c r="L85" s="29"/>
      <c r="M85" s="34"/>
    </row>
    <row r="86" spans="1:13" ht="47.25" hidden="1" x14ac:dyDescent="0.25">
      <c r="A86" s="12"/>
      <c r="B86" s="15" t="s">
        <v>37</v>
      </c>
      <c r="C86" s="22"/>
      <c r="D86" s="29"/>
      <c r="E86" s="34"/>
      <c r="F86" s="29"/>
      <c r="G86" s="34"/>
      <c r="H86" s="29"/>
      <c r="I86" s="34"/>
      <c r="J86" s="29"/>
      <c r="K86" s="34"/>
      <c r="L86" s="29"/>
      <c r="M86" s="34"/>
    </row>
    <row r="87" spans="1:13" ht="47.25" hidden="1" x14ac:dyDescent="0.25">
      <c r="A87" s="12"/>
      <c r="B87" s="16" t="s">
        <v>28</v>
      </c>
      <c r="C87" s="9"/>
      <c r="D87" s="29"/>
      <c r="E87" s="34"/>
      <c r="F87" s="29"/>
      <c r="G87" s="34"/>
      <c r="H87" s="29"/>
      <c r="I87" s="34"/>
      <c r="J87" s="29"/>
      <c r="K87" s="34"/>
      <c r="L87" s="29"/>
      <c r="M87" s="34"/>
    </row>
    <row r="88" spans="1:13" x14ac:dyDescent="0.25">
      <c r="A88" s="12"/>
      <c r="B88" s="17" t="s">
        <v>29</v>
      </c>
      <c r="C88" s="14">
        <f>C94</f>
        <v>14478.29</v>
      </c>
      <c r="D88" s="29"/>
      <c r="E88" s="33">
        <f>E91+E94</f>
        <v>12324.130000000001</v>
      </c>
      <c r="F88" s="29"/>
      <c r="G88" s="33">
        <f>G91+G94</f>
        <v>16242.532999999999</v>
      </c>
      <c r="H88" s="29"/>
      <c r="I88" s="33">
        <f>I91+I94+I90</f>
        <v>17323.532999999999</v>
      </c>
      <c r="J88" s="29"/>
      <c r="K88" s="33">
        <f>K91+K94+K90+K89+K92</f>
        <v>20376.842999999997</v>
      </c>
      <c r="L88" s="29"/>
      <c r="M88" s="33">
        <f>M91+M94+M90+M89+M92+M93</f>
        <v>20378.342999999997</v>
      </c>
    </row>
    <row r="89" spans="1:13" ht="28.5" customHeight="1" x14ac:dyDescent="0.25">
      <c r="A89" s="12" t="s">
        <v>91</v>
      </c>
      <c r="B89" s="23" t="s">
        <v>92</v>
      </c>
      <c r="C89" s="9"/>
      <c r="D89" s="29"/>
      <c r="E89" s="35"/>
      <c r="F89" s="29"/>
      <c r="G89" s="35"/>
      <c r="H89" s="29"/>
      <c r="I89" s="35"/>
      <c r="J89" s="29">
        <v>34.6</v>
      </c>
      <c r="K89" s="34">
        <f>I89+J89</f>
        <v>34.6</v>
      </c>
      <c r="L89" s="29"/>
      <c r="M89" s="34">
        <f>K89+L89</f>
        <v>34.6</v>
      </c>
    </row>
    <row r="90" spans="1:13" ht="29.25" customHeight="1" x14ac:dyDescent="0.25">
      <c r="A90" s="12" t="s">
        <v>82</v>
      </c>
      <c r="B90" s="23" t="s">
        <v>84</v>
      </c>
      <c r="C90" s="14"/>
      <c r="D90" s="29"/>
      <c r="E90" s="34" t="s">
        <v>83</v>
      </c>
      <c r="F90" s="29"/>
      <c r="G90" s="34"/>
      <c r="H90" s="29">
        <v>1081</v>
      </c>
      <c r="I90" s="34">
        <f>G90+H90</f>
        <v>1081</v>
      </c>
      <c r="J90" s="29"/>
      <c r="K90" s="34">
        <f>I90+J90</f>
        <v>1081</v>
      </c>
      <c r="L90" s="29"/>
      <c r="M90" s="34">
        <f>K90+L90</f>
        <v>1081</v>
      </c>
    </row>
    <row r="91" spans="1:13" ht="44.25" customHeight="1" x14ac:dyDescent="0.25">
      <c r="A91" s="12" t="s">
        <v>56</v>
      </c>
      <c r="B91" s="23" t="s">
        <v>57</v>
      </c>
      <c r="C91" s="14"/>
      <c r="D91" s="29">
        <v>487</v>
      </c>
      <c r="E91" s="34">
        <f t="shared" ref="E91" si="24">C91+D91</f>
        <v>487</v>
      </c>
      <c r="F91" s="29"/>
      <c r="G91" s="34">
        <f t="shared" ref="G91" si="25">E91+F91</f>
        <v>487</v>
      </c>
      <c r="H91" s="29"/>
      <c r="I91" s="34">
        <f t="shared" ref="I91" si="26">G91+H91</f>
        <v>487</v>
      </c>
      <c r="J91" s="29"/>
      <c r="K91" s="34">
        <f t="shared" ref="K91:K92" si="27">I91+J91</f>
        <v>487</v>
      </c>
      <c r="L91" s="29"/>
      <c r="M91" s="34">
        <f t="shared" ref="M91:M93" si="28">K91+L91</f>
        <v>487</v>
      </c>
    </row>
    <row r="92" spans="1:13" ht="30" x14ac:dyDescent="0.25">
      <c r="A92" s="12" t="s">
        <v>56</v>
      </c>
      <c r="B92" s="23" t="s">
        <v>94</v>
      </c>
      <c r="C92" s="14"/>
      <c r="D92" s="29"/>
      <c r="E92" s="34"/>
      <c r="F92" s="29"/>
      <c r="G92" s="34"/>
      <c r="H92" s="29"/>
      <c r="I92" s="34"/>
      <c r="J92" s="29">
        <v>25</v>
      </c>
      <c r="K92" s="34">
        <f t="shared" si="27"/>
        <v>25</v>
      </c>
      <c r="L92" s="29"/>
      <c r="M92" s="34">
        <f t="shared" si="28"/>
        <v>25</v>
      </c>
    </row>
    <row r="93" spans="1:13" ht="44.25" customHeight="1" x14ac:dyDescent="0.25">
      <c r="A93" s="12" t="s">
        <v>56</v>
      </c>
      <c r="B93" s="23" t="s">
        <v>105</v>
      </c>
      <c r="C93" s="14"/>
      <c r="D93" s="29"/>
      <c r="E93" s="34"/>
      <c r="F93" s="29"/>
      <c r="G93" s="34"/>
      <c r="H93" s="29"/>
      <c r="I93" s="34"/>
      <c r="J93" s="29"/>
      <c r="K93" s="34"/>
      <c r="L93" s="29">
        <v>1.5</v>
      </c>
      <c r="M93" s="34">
        <f t="shared" si="28"/>
        <v>1.5</v>
      </c>
    </row>
    <row r="94" spans="1:13" ht="42.75" customHeight="1" x14ac:dyDescent="0.25">
      <c r="A94" s="12" t="s">
        <v>43</v>
      </c>
      <c r="B94" s="23" t="s">
        <v>35</v>
      </c>
      <c r="C94" s="9">
        <f>C95+C96+C97</f>
        <v>14478.29</v>
      </c>
      <c r="D94" s="29"/>
      <c r="E94" s="35">
        <f>E95+E96+E97</f>
        <v>11837.130000000001</v>
      </c>
      <c r="F94" s="29"/>
      <c r="G94" s="35">
        <f>G95+G96+G97</f>
        <v>15755.532999999999</v>
      </c>
      <c r="H94" s="29"/>
      <c r="I94" s="35">
        <f>I95+I96+I97</f>
        <v>15755.532999999999</v>
      </c>
      <c r="J94" s="29"/>
      <c r="K94" s="35">
        <f>K95+K96+K97</f>
        <v>18749.242999999999</v>
      </c>
      <c r="L94" s="29"/>
      <c r="M94" s="35">
        <f>M95+M96+M97</f>
        <v>18749.242999999999</v>
      </c>
    </row>
    <row r="95" spans="1:13" x14ac:dyDescent="0.25">
      <c r="A95" s="12" t="s">
        <v>43</v>
      </c>
      <c r="B95" s="5" t="s">
        <v>30</v>
      </c>
      <c r="C95" s="9">
        <v>7149.79</v>
      </c>
      <c r="D95" s="29">
        <f>124.5+99+38-2902.66</f>
        <v>-2641.16</v>
      </c>
      <c r="E95" s="34">
        <f t="shared" ref="E95:E97" si="29">C95+D95</f>
        <v>4508.63</v>
      </c>
      <c r="F95" s="29">
        <v>462.983</v>
      </c>
      <c r="G95" s="34">
        <f t="shared" ref="G95:G97" si="30">E95+F95</f>
        <v>4971.6130000000003</v>
      </c>
      <c r="H95" s="29"/>
      <c r="I95" s="34">
        <f t="shared" ref="I95:I97" si="31">G95+H95</f>
        <v>4971.6130000000003</v>
      </c>
      <c r="J95" s="29">
        <v>872.53</v>
      </c>
      <c r="K95" s="34">
        <f t="shared" ref="K95:K97" si="32">I95+J95</f>
        <v>5844.143</v>
      </c>
      <c r="L95" s="29"/>
      <c r="M95" s="34">
        <f t="shared" ref="M95:M99" si="33">K95+L95</f>
        <v>5844.143</v>
      </c>
    </row>
    <row r="96" spans="1:13" x14ac:dyDescent="0.25">
      <c r="A96" s="12" t="s">
        <v>43</v>
      </c>
      <c r="B96" s="5" t="s">
        <v>31</v>
      </c>
      <c r="C96" s="9">
        <v>6100</v>
      </c>
      <c r="D96" s="29"/>
      <c r="E96" s="34">
        <f t="shared" si="29"/>
        <v>6100</v>
      </c>
      <c r="F96" s="29">
        <v>3455.42</v>
      </c>
      <c r="G96" s="34">
        <f t="shared" si="30"/>
        <v>9555.42</v>
      </c>
      <c r="H96" s="29"/>
      <c r="I96" s="34">
        <f t="shared" si="31"/>
        <v>9555.42</v>
      </c>
      <c r="J96" s="29">
        <v>570.88</v>
      </c>
      <c r="K96" s="34">
        <f t="shared" si="32"/>
        <v>10126.299999999999</v>
      </c>
      <c r="L96" s="29"/>
      <c r="M96" s="34">
        <f t="shared" si="33"/>
        <v>10126.299999999999</v>
      </c>
    </row>
    <row r="97" spans="1:13" x14ac:dyDescent="0.25">
      <c r="A97" s="12" t="s">
        <v>43</v>
      </c>
      <c r="B97" s="5" t="s">
        <v>32</v>
      </c>
      <c r="C97" s="9">
        <f>45+1183.5</f>
        <v>1228.5</v>
      </c>
      <c r="D97" s="29"/>
      <c r="E97" s="34">
        <f t="shared" si="29"/>
        <v>1228.5</v>
      </c>
      <c r="F97" s="29"/>
      <c r="G97" s="34">
        <f t="shared" si="30"/>
        <v>1228.5</v>
      </c>
      <c r="H97" s="29"/>
      <c r="I97" s="34">
        <f t="shared" si="31"/>
        <v>1228.5</v>
      </c>
      <c r="J97" s="29">
        <v>1550.3</v>
      </c>
      <c r="K97" s="34">
        <f t="shared" si="32"/>
        <v>2778.8</v>
      </c>
      <c r="L97" s="29"/>
      <c r="M97" s="34">
        <f t="shared" si="33"/>
        <v>2778.8</v>
      </c>
    </row>
    <row r="98" spans="1:13" ht="16.5" customHeight="1" x14ac:dyDescent="0.25">
      <c r="A98" s="57" t="s">
        <v>106</v>
      </c>
      <c r="B98" s="58"/>
      <c r="C98" s="20">
        <f>C19+C16+C88+C40</f>
        <v>80022.13</v>
      </c>
      <c r="D98" s="29"/>
      <c r="E98" s="33">
        <f>E19+E16+E88+E40</f>
        <v>83190.350000000006</v>
      </c>
      <c r="F98" s="29"/>
      <c r="G98" s="33">
        <f>G19+G16+G88+G40</f>
        <v>223891.48300000001</v>
      </c>
      <c r="H98" s="29">
        <f>SUM(H16:H97)</f>
        <v>46843.69999999999</v>
      </c>
      <c r="I98" s="33">
        <f>I19+I16+I88+I40</f>
        <v>270735.18300000002</v>
      </c>
      <c r="J98" s="29">
        <f>SUM(J16:J97)</f>
        <v>66503.240000000005</v>
      </c>
      <c r="K98" s="33">
        <f>K19+K16+K88+K40</f>
        <v>337238.42299999995</v>
      </c>
      <c r="L98" s="29">
        <f>SUM(L16:L97)</f>
        <v>4650.2100000000009</v>
      </c>
      <c r="M98" s="33">
        <f>M19+M16+M88+M40</f>
        <v>341888.63299999997</v>
      </c>
    </row>
    <row r="99" spans="1:13" ht="30" x14ac:dyDescent="0.25">
      <c r="A99" s="3" t="s">
        <v>108</v>
      </c>
      <c r="B99" s="23" t="s">
        <v>107</v>
      </c>
      <c r="C99" s="3"/>
      <c r="D99" s="29"/>
      <c r="E99" s="34"/>
      <c r="F99" s="3"/>
      <c r="G99" s="3"/>
      <c r="H99" s="3"/>
      <c r="I99" s="3"/>
      <c r="J99" s="3"/>
      <c r="K99" s="38"/>
      <c r="L99" s="29">
        <v>250</v>
      </c>
      <c r="M99" s="34">
        <f t="shared" si="33"/>
        <v>250</v>
      </c>
    </row>
    <row r="100" spans="1:13" ht="16.5" thickBot="1" x14ac:dyDescent="0.3">
      <c r="A100" s="51" t="s">
        <v>109</v>
      </c>
      <c r="B100" s="51"/>
      <c r="C100" s="39"/>
      <c r="D100" s="40"/>
      <c r="E100" s="41"/>
      <c r="F100" s="39"/>
      <c r="G100" s="39"/>
      <c r="H100" s="39"/>
      <c r="I100" s="39"/>
      <c r="J100" s="39"/>
      <c r="K100" s="46">
        <f>K99</f>
        <v>0</v>
      </c>
      <c r="L100" s="50">
        <f>L99</f>
        <v>250</v>
      </c>
      <c r="M100" s="48">
        <f>M99</f>
        <v>250</v>
      </c>
    </row>
    <row r="101" spans="1:13" ht="19.5" customHeight="1" thickBot="1" x14ac:dyDescent="0.3">
      <c r="A101" s="52" t="s">
        <v>110</v>
      </c>
      <c r="B101" s="53"/>
      <c r="C101" s="42"/>
      <c r="D101" s="43"/>
      <c r="E101" s="44"/>
      <c r="F101" s="42"/>
      <c r="G101" s="42"/>
      <c r="H101" s="42"/>
      <c r="I101" s="42"/>
      <c r="J101" s="42"/>
      <c r="K101" s="45">
        <f>K100+K98</f>
        <v>337238.42299999995</v>
      </c>
      <c r="L101" s="47">
        <f>L100+L98</f>
        <v>4900.2100000000009</v>
      </c>
      <c r="M101" s="49">
        <f>M100+M98</f>
        <v>342138.63299999997</v>
      </c>
    </row>
    <row r="102" spans="1:13" x14ac:dyDescent="0.25">
      <c r="M102" s="30"/>
    </row>
  </sheetData>
  <mergeCells count="15">
    <mergeCell ref="A100:B100"/>
    <mergeCell ref="A101:B101"/>
    <mergeCell ref="A1:M1"/>
    <mergeCell ref="A2:M2"/>
    <mergeCell ref="A3:M3"/>
    <mergeCell ref="A4:M4"/>
    <mergeCell ref="A5:M5"/>
    <mergeCell ref="A6:M6"/>
    <mergeCell ref="A98:B98"/>
    <mergeCell ref="A11:C11"/>
    <mergeCell ref="A13:C13"/>
    <mergeCell ref="A7:M7"/>
    <mergeCell ref="A8:M8"/>
    <mergeCell ref="A9:M9"/>
    <mergeCell ref="A12:M12"/>
  </mergeCells>
  <pageMargins left="0.70866141732283472" right="0.19685039370078741" top="0.19685039370078741" bottom="0.31496062992125984" header="0.11811023622047245" footer="0.11811023622047245"/>
  <pageSetup paperSize="9" scale="65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прил.2 (безвоз)</vt:lpstr>
      <vt:lpstr>'прил.2 (безвоз)'!Заголовки_для_печати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2012-12-10T15:08:55Z</dcterms:modified>
</cp:coreProperties>
</file>