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проект №11\"/>
    </mc:Choice>
  </mc:AlternateContent>
  <xr:revisionPtr revIDLastSave="0" documentId="13_ncr:1_{50FEDC92-051C-476D-9FAC-609600391E2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Area" localSheetId="0">индикаторы!$B$1:$K$129</definedName>
    <definedName name="_xlnm.Print_Area" localSheetId="1">расходы!$B$1:$L$533</definedName>
  </definedNames>
  <calcPr calcId="191029"/>
</workbook>
</file>

<file path=xl/calcChain.xml><?xml version="1.0" encoding="utf-8"?>
<calcChain xmlns="http://schemas.openxmlformats.org/spreadsheetml/2006/main">
  <c r="K137" i="2" l="1"/>
  <c r="G137" i="2"/>
  <c r="H137" i="2"/>
  <c r="I137" i="2"/>
  <c r="J137" i="2"/>
  <c r="F137" i="2"/>
  <c r="K139" i="2"/>
  <c r="G138" i="2"/>
  <c r="H138" i="2"/>
  <c r="I138" i="2"/>
  <c r="J138" i="2"/>
  <c r="G139" i="2"/>
  <c r="H139" i="2"/>
  <c r="I139" i="2"/>
  <c r="J139" i="2"/>
  <c r="F138" i="2"/>
  <c r="F139" i="2"/>
  <c r="K212" i="2"/>
  <c r="K218" i="2"/>
  <c r="K219" i="2"/>
  <c r="K220" i="2"/>
  <c r="K221" i="2"/>
  <c r="G217" i="2"/>
  <c r="H217" i="2"/>
  <c r="I217" i="2"/>
  <c r="K217" i="2" s="1"/>
  <c r="J217" i="2"/>
  <c r="F217" i="2"/>
  <c r="H218" i="2"/>
  <c r="G143" i="2"/>
  <c r="G73" i="2"/>
  <c r="G68" i="2"/>
  <c r="H58" i="1" l="1"/>
  <c r="G74" i="2"/>
  <c r="K213" i="2"/>
  <c r="K214" i="2"/>
  <c r="K215" i="2"/>
  <c r="K216" i="2"/>
  <c r="G212" i="2"/>
  <c r="H212" i="2"/>
  <c r="I212" i="2"/>
  <c r="J212" i="2"/>
  <c r="F212" i="2"/>
  <c r="G85" i="1" l="1"/>
  <c r="G86" i="1"/>
  <c r="G324" i="2"/>
  <c r="G319" i="2"/>
  <c r="G329" i="2"/>
  <c r="G44" i="1" l="1"/>
  <c r="G128" i="2"/>
  <c r="H364" i="2"/>
  <c r="I364" i="2"/>
  <c r="J364" i="2"/>
  <c r="G364" i="2"/>
  <c r="K430" i="2"/>
  <c r="K431" i="2"/>
  <c r="K432" i="2"/>
  <c r="K429" i="2"/>
  <c r="G428" i="2"/>
  <c r="H428" i="2"/>
  <c r="I428" i="2"/>
  <c r="J428" i="2"/>
  <c r="F428" i="2"/>
  <c r="K428" i="2" l="1"/>
  <c r="H223" i="2"/>
  <c r="H103" i="2"/>
  <c r="K211" i="2"/>
  <c r="K210" i="2"/>
  <c r="K209" i="2"/>
  <c r="K208" i="2"/>
  <c r="J207" i="2"/>
  <c r="I207" i="2"/>
  <c r="H207" i="2"/>
  <c r="G207" i="2"/>
  <c r="F207" i="2"/>
  <c r="J283" i="2"/>
  <c r="I283" i="2"/>
  <c r="I282" i="2" s="1"/>
  <c r="J282" i="2"/>
  <c r="I223" i="2"/>
  <c r="J223" i="2"/>
  <c r="K281" i="2"/>
  <c r="K280" i="2"/>
  <c r="K279" i="2"/>
  <c r="K278" i="2"/>
  <c r="J277" i="2"/>
  <c r="I277" i="2"/>
  <c r="H277" i="2"/>
  <c r="G277" i="2"/>
  <c r="F277" i="2"/>
  <c r="H283" i="2"/>
  <c r="F297" i="2"/>
  <c r="K301" i="2"/>
  <c r="K300" i="2"/>
  <c r="K299" i="2"/>
  <c r="K298" i="2"/>
  <c r="J297" i="2"/>
  <c r="I297" i="2"/>
  <c r="H297" i="2"/>
  <c r="G297" i="2"/>
  <c r="F364" i="2"/>
  <c r="H435" i="2"/>
  <c r="K207" i="2" l="1"/>
  <c r="K277" i="2"/>
  <c r="K297" i="2"/>
  <c r="K273" i="2" l="1"/>
  <c r="G272" i="2"/>
  <c r="K276" i="2"/>
  <c r="K275" i="2"/>
  <c r="K274" i="2"/>
  <c r="J272" i="2"/>
  <c r="I272" i="2"/>
  <c r="H272" i="2"/>
  <c r="F272" i="2"/>
  <c r="K204" i="2"/>
  <c r="K205" i="2"/>
  <c r="K206" i="2"/>
  <c r="K203" i="2"/>
  <c r="G202" i="2"/>
  <c r="H202" i="2"/>
  <c r="I202" i="2"/>
  <c r="J202" i="2"/>
  <c r="F202" i="2"/>
  <c r="K202" i="2" l="1"/>
  <c r="K272" i="2"/>
  <c r="H314" i="2"/>
  <c r="K329" i="2"/>
  <c r="G33" i="2"/>
  <c r="G28" i="2" s="1"/>
  <c r="H33" i="2"/>
  <c r="H28" i="2" s="1"/>
  <c r="I33" i="2"/>
  <c r="I28" i="2" s="1"/>
  <c r="J33" i="2"/>
  <c r="J28" i="2" s="1"/>
  <c r="F33" i="2"/>
  <c r="F28" i="2" s="1"/>
  <c r="K38" i="2"/>
  <c r="K37" i="2" s="1"/>
  <c r="G37" i="2"/>
  <c r="H37" i="2"/>
  <c r="I37" i="2"/>
  <c r="J37" i="2"/>
  <c r="F37" i="2"/>
  <c r="K43" i="2"/>
  <c r="K42" i="2" s="1"/>
  <c r="G42" i="2"/>
  <c r="H42" i="2"/>
  <c r="I42" i="2"/>
  <c r="J42" i="2"/>
  <c r="F42" i="2"/>
  <c r="K49" i="2"/>
  <c r="K50" i="2"/>
  <c r="K51" i="2"/>
  <c r="K48" i="2"/>
  <c r="G47" i="2"/>
  <c r="H47" i="2"/>
  <c r="I47" i="2"/>
  <c r="J47" i="2"/>
  <c r="F47" i="2"/>
  <c r="K54" i="2"/>
  <c r="K55" i="2"/>
  <c r="K56" i="2"/>
  <c r="K53" i="2"/>
  <c r="G52" i="2"/>
  <c r="H52" i="2"/>
  <c r="I52" i="2"/>
  <c r="J52" i="2"/>
  <c r="F52" i="2"/>
  <c r="K58" i="2"/>
  <c r="K57" i="2" s="1"/>
  <c r="G57" i="2"/>
  <c r="H57" i="2"/>
  <c r="I57" i="2"/>
  <c r="J57" i="2"/>
  <c r="F57" i="2"/>
  <c r="K63" i="2"/>
  <c r="K62" i="2" s="1"/>
  <c r="G62" i="2"/>
  <c r="H62" i="2"/>
  <c r="I62" i="2"/>
  <c r="J62" i="2"/>
  <c r="F62" i="2"/>
  <c r="K68" i="2"/>
  <c r="K67" i="2" s="1"/>
  <c r="G67" i="2"/>
  <c r="H67" i="2"/>
  <c r="I67" i="2"/>
  <c r="J67" i="2"/>
  <c r="F67" i="2"/>
  <c r="K74" i="2"/>
  <c r="K75" i="2"/>
  <c r="K76" i="2"/>
  <c r="K73" i="2"/>
  <c r="J72" i="2"/>
  <c r="I72" i="2"/>
  <c r="H72" i="2"/>
  <c r="G72" i="2"/>
  <c r="F72" i="2"/>
  <c r="K79" i="2"/>
  <c r="K80" i="2"/>
  <c r="K81" i="2"/>
  <c r="K78" i="2"/>
  <c r="G77" i="2"/>
  <c r="H77" i="2"/>
  <c r="I77" i="2"/>
  <c r="J77" i="2"/>
  <c r="F77" i="2"/>
  <c r="G83" i="2"/>
  <c r="H83" i="2"/>
  <c r="I83" i="2"/>
  <c r="J83" i="2"/>
  <c r="F83" i="2"/>
  <c r="K89" i="2"/>
  <c r="K90" i="2"/>
  <c r="K91" i="2"/>
  <c r="K88" i="2"/>
  <c r="G87" i="2"/>
  <c r="H87" i="2"/>
  <c r="I87" i="2"/>
  <c r="J87" i="2"/>
  <c r="F87" i="2"/>
  <c r="K93" i="2"/>
  <c r="K92" i="2" s="1"/>
  <c r="G92" i="2"/>
  <c r="H92" i="2"/>
  <c r="I92" i="2"/>
  <c r="J92" i="2"/>
  <c r="F92" i="2"/>
  <c r="K99" i="2"/>
  <c r="K100" i="2"/>
  <c r="K101" i="2"/>
  <c r="K98" i="2"/>
  <c r="G97" i="2"/>
  <c r="H97" i="2"/>
  <c r="I97" i="2"/>
  <c r="J97" i="2"/>
  <c r="F97" i="2"/>
  <c r="K104" i="2"/>
  <c r="K105" i="2"/>
  <c r="K106" i="2"/>
  <c r="K103" i="2"/>
  <c r="G102" i="2"/>
  <c r="H102" i="2"/>
  <c r="I102" i="2"/>
  <c r="J102" i="2"/>
  <c r="F102" i="2"/>
  <c r="K109" i="2"/>
  <c r="K110" i="2"/>
  <c r="K111" i="2"/>
  <c r="K108" i="2"/>
  <c r="G107" i="2"/>
  <c r="H107" i="2"/>
  <c r="I107" i="2"/>
  <c r="J107" i="2"/>
  <c r="F107" i="2"/>
  <c r="K113" i="2"/>
  <c r="K112" i="2" s="1"/>
  <c r="G112" i="2"/>
  <c r="H112" i="2"/>
  <c r="I112" i="2"/>
  <c r="J112" i="2"/>
  <c r="F112" i="2"/>
  <c r="K119" i="2"/>
  <c r="K120" i="2"/>
  <c r="K121" i="2"/>
  <c r="K118" i="2"/>
  <c r="G117" i="2"/>
  <c r="H117" i="2"/>
  <c r="I117" i="2"/>
  <c r="J117" i="2"/>
  <c r="F117" i="2"/>
  <c r="K124" i="2"/>
  <c r="K125" i="2"/>
  <c r="K126" i="2"/>
  <c r="K123" i="2"/>
  <c r="G122" i="2"/>
  <c r="H122" i="2"/>
  <c r="I122" i="2"/>
  <c r="J122" i="2"/>
  <c r="F122" i="2"/>
  <c r="K129" i="2"/>
  <c r="K130" i="2"/>
  <c r="K131" i="2"/>
  <c r="K128" i="2"/>
  <c r="G127" i="2"/>
  <c r="H127" i="2"/>
  <c r="I127" i="2"/>
  <c r="J127" i="2"/>
  <c r="F127" i="2"/>
  <c r="K134" i="2"/>
  <c r="K135" i="2"/>
  <c r="K136" i="2"/>
  <c r="K133" i="2"/>
  <c r="G132" i="2"/>
  <c r="H132" i="2"/>
  <c r="I132" i="2"/>
  <c r="J132" i="2"/>
  <c r="F132" i="2"/>
  <c r="G24" i="2"/>
  <c r="G18" i="2" s="1"/>
  <c r="H24" i="2"/>
  <c r="H18" i="2" s="1"/>
  <c r="I24" i="2"/>
  <c r="I18" i="2" s="1"/>
  <c r="J24" i="2"/>
  <c r="J18" i="2" s="1"/>
  <c r="K163" i="2"/>
  <c r="F172" i="2"/>
  <c r="G162" i="2"/>
  <c r="H162" i="2"/>
  <c r="I162" i="2"/>
  <c r="J162" i="2"/>
  <c r="F162" i="2"/>
  <c r="F24" i="2"/>
  <c r="F18" i="2" s="1"/>
  <c r="K144" i="2"/>
  <c r="K145" i="2"/>
  <c r="K146" i="2"/>
  <c r="K143" i="2"/>
  <c r="G142" i="2"/>
  <c r="H142" i="2"/>
  <c r="I142" i="2"/>
  <c r="J142" i="2"/>
  <c r="F142" i="2"/>
  <c r="K149" i="2"/>
  <c r="K150" i="2"/>
  <c r="K151" i="2"/>
  <c r="K148" i="2"/>
  <c r="G147" i="2"/>
  <c r="H147" i="2"/>
  <c r="I147" i="2"/>
  <c r="J147" i="2"/>
  <c r="F147" i="2"/>
  <c r="K154" i="2"/>
  <c r="K155" i="2"/>
  <c r="K156" i="2"/>
  <c r="K153" i="2"/>
  <c r="G152" i="2"/>
  <c r="H152" i="2"/>
  <c r="I152" i="2"/>
  <c r="J152" i="2"/>
  <c r="F152" i="2"/>
  <c r="K159" i="2"/>
  <c r="K160" i="2"/>
  <c r="K161" i="2"/>
  <c r="K158" i="2"/>
  <c r="G157" i="2"/>
  <c r="H157" i="2"/>
  <c r="I157" i="2"/>
  <c r="J157" i="2"/>
  <c r="F157" i="2"/>
  <c r="K164" i="2"/>
  <c r="K165" i="2"/>
  <c r="K166" i="2"/>
  <c r="K169" i="2"/>
  <c r="K170" i="2"/>
  <c r="K171" i="2"/>
  <c r="K168" i="2"/>
  <c r="G167" i="2"/>
  <c r="H167" i="2"/>
  <c r="I167" i="2"/>
  <c r="J167" i="2"/>
  <c r="F167" i="2"/>
  <c r="K174" i="2"/>
  <c r="K175" i="2"/>
  <c r="K176" i="2"/>
  <c r="K173" i="2"/>
  <c r="G172" i="2"/>
  <c r="H172" i="2"/>
  <c r="I172" i="2"/>
  <c r="J172" i="2"/>
  <c r="K179" i="2"/>
  <c r="K180" i="2"/>
  <c r="K181" i="2"/>
  <c r="K178" i="2"/>
  <c r="G177" i="2"/>
  <c r="H177" i="2"/>
  <c r="I177" i="2"/>
  <c r="J177" i="2"/>
  <c r="F177" i="2"/>
  <c r="K184" i="2"/>
  <c r="K185" i="2"/>
  <c r="K186" i="2"/>
  <c r="K183" i="2"/>
  <c r="G182" i="2"/>
  <c r="H182" i="2"/>
  <c r="I182" i="2"/>
  <c r="J182" i="2"/>
  <c r="F182" i="2"/>
  <c r="K189" i="2"/>
  <c r="K190" i="2"/>
  <c r="K191" i="2"/>
  <c r="K188" i="2"/>
  <c r="G187" i="2"/>
  <c r="H187" i="2"/>
  <c r="I187" i="2"/>
  <c r="J187" i="2"/>
  <c r="F187" i="2"/>
  <c r="K194" i="2"/>
  <c r="K195" i="2"/>
  <c r="K196" i="2"/>
  <c r="K193" i="2"/>
  <c r="G192" i="2"/>
  <c r="H192" i="2"/>
  <c r="I192" i="2"/>
  <c r="J192" i="2"/>
  <c r="F192" i="2"/>
  <c r="K199" i="2"/>
  <c r="K200" i="2"/>
  <c r="K201" i="2"/>
  <c r="K198" i="2"/>
  <c r="G197" i="2"/>
  <c r="H197" i="2"/>
  <c r="I197" i="2"/>
  <c r="J197" i="2"/>
  <c r="F197" i="2"/>
  <c r="G223" i="2"/>
  <c r="F223" i="2"/>
  <c r="K229" i="2"/>
  <c r="K230" i="2"/>
  <c r="K231" i="2"/>
  <c r="K228" i="2"/>
  <c r="G227" i="2"/>
  <c r="H227" i="2"/>
  <c r="I227" i="2"/>
  <c r="J227" i="2"/>
  <c r="F227" i="2"/>
  <c r="K234" i="2"/>
  <c r="K235" i="2"/>
  <c r="K236" i="2"/>
  <c r="K233" i="2"/>
  <c r="G232" i="2"/>
  <c r="H232" i="2"/>
  <c r="I232" i="2"/>
  <c r="J232" i="2"/>
  <c r="F232" i="2"/>
  <c r="K239" i="2"/>
  <c r="K240" i="2"/>
  <c r="K241" i="2"/>
  <c r="K238" i="2"/>
  <c r="G237" i="2"/>
  <c r="H237" i="2"/>
  <c r="I237" i="2"/>
  <c r="J237" i="2"/>
  <c r="F237" i="2"/>
  <c r="K244" i="2"/>
  <c r="K245" i="2"/>
  <c r="K246" i="2"/>
  <c r="K243" i="2"/>
  <c r="G242" i="2"/>
  <c r="H242" i="2"/>
  <c r="I242" i="2"/>
  <c r="J242" i="2"/>
  <c r="F242" i="2"/>
  <c r="K249" i="2"/>
  <c r="K250" i="2"/>
  <c r="K251" i="2"/>
  <c r="K248" i="2"/>
  <c r="G247" i="2"/>
  <c r="H247" i="2"/>
  <c r="I247" i="2"/>
  <c r="J247" i="2"/>
  <c r="F247" i="2"/>
  <c r="K254" i="2"/>
  <c r="K255" i="2"/>
  <c r="K256" i="2"/>
  <c r="K253" i="2"/>
  <c r="G252" i="2"/>
  <c r="H252" i="2"/>
  <c r="I252" i="2"/>
  <c r="J252" i="2"/>
  <c r="F252" i="2"/>
  <c r="K259" i="2"/>
  <c r="K260" i="2"/>
  <c r="K261" i="2"/>
  <c r="K258" i="2"/>
  <c r="G257" i="2"/>
  <c r="H257" i="2"/>
  <c r="I257" i="2"/>
  <c r="J257" i="2"/>
  <c r="F257" i="2"/>
  <c r="G314" i="2"/>
  <c r="I314" i="2"/>
  <c r="J314" i="2"/>
  <c r="F314" i="2"/>
  <c r="K320" i="2"/>
  <c r="K321" i="2"/>
  <c r="K322" i="2"/>
  <c r="K319" i="2"/>
  <c r="G318" i="2"/>
  <c r="H318" i="2"/>
  <c r="I318" i="2"/>
  <c r="J318" i="2"/>
  <c r="F318" i="2"/>
  <c r="K325" i="2"/>
  <c r="K326" i="2"/>
  <c r="K327" i="2"/>
  <c r="K324" i="2"/>
  <c r="G323" i="2"/>
  <c r="H323" i="2"/>
  <c r="I323" i="2"/>
  <c r="J323" i="2"/>
  <c r="F323" i="2"/>
  <c r="K330" i="2"/>
  <c r="K331" i="2"/>
  <c r="K332" i="2"/>
  <c r="G328" i="2"/>
  <c r="H328" i="2"/>
  <c r="I328" i="2"/>
  <c r="J328" i="2"/>
  <c r="F328" i="2"/>
  <c r="K335" i="2"/>
  <c r="K336" i="2"/>
  <c r="K337" i="2"/>
  <c r="K334" i="2"/>
  <c r="G333" i="2"/>
  <c r="H333" i="2"/>
  <c r="I333" i="2"/>
  <c r="J333" i="2"/>
  <c r="F333" i="2"/>
  <c r="G339" i="2"/>
  <c r="H339" i="2"/>
  <c r="I339" i="2"/>
  <c r="J339" i="2"/>
  <c r="F339" i="2"/>
  <c r="K345" i="2"/>
  <c r="K346" i="2"/>
  <c r="K347" i="2"/>
  <c r="K344" i="2"/>
  <c r="G343" i="2"/>
  <c r="H343" i="2"/>
  <c r="I343" i="2"/>
  <c r="J343" i="2"/>
  <c r="F343" i="2"/>
  <c r="K350" i="2"/>
  <c r="K351" i="2"/>
  <c r="K352" i="2"/>
  <c r="K349" i="2"/>
  <c r="G348" i="2"/>
  <c r="H348" i="2"/>
  <c r="I348" i="2"/>
  <c r="J348" i="2"/>
  <c r="F348" i="2"/>
  <c r="K355" i="2"/>
  <c r="K356" i="2"/>
  <c r="K357" i="2"/>
  <c r="K354" i="2"/>
  <c r="G353" i="2"/>
  <c r="H353" i="2"/>
  <c r="I353" i="2"/>
  <c r="J353" i="2"/>
  <c r="F353" i="2"/>
  <c r="K360" i="2"/>
  <c r="K361" i="2"/>
  <c r="K362" i="2"/>
  <c r="K359" i="2"/>
  <c r="G358" i="2"/>
  <c r="H358" i="2"/>
  <c r="I358" i="2"/>
  <c r="J358" i="2"/>
  <c r="F358" i="2"/>
  <c r="H309" i="2"/>
  <c r="K370" i="2"/>
  <c r="K371" i="2"/>
  <c r="K372" i="2"/>
  <c r="K369" i="2"/>
  <c r="G368" i="2"/>
  <c r="H368" i="2"/>
  <c r="I368" i="2"/>
  <c r="J368" i="2"/>
  <c r="F368" i="2"/>
  <c r="K375" i="2"/>
  <c r="K376" i="2"/>
  <c r="K377" i="2"/>
  <c r="K374" i="2"/>
  <c r="G373" i="2"/>
  <c r="H373" i="2"/>
  <c r="I373" i="2"/>
  <c r="J373" i="2"/>
  <c r="F373" i="2"/>
  <c r="K380" i="2"/>
  <c r="K381" i="2"/>
  <c r="K382" i="2"/>
  <c r="K379" i="2"/>
  <c r="G378" i="2"/>
  <c r="H378" i="2"/>
  <c r="I378" i="2"/>
  <c r="J378" i="2"/>
  <c r="F378" i="2"/>
  <c r="K385" i="2"/>
  <c r="K386" i="2"/>
  <c r="K387" i="2"/>
  <c r="K384" i="2"/>
  <c r="G383" i="2"/>
  <c r="H383" i="2"/>
  <c r="I383" i="2"/>
  <c r="J383" i="2"/>
  <c r="F383" i="2"/>
  <c r="K390" i="2"/>
  <c r="K391" i="2"/>
  <c r="K392" i="2"/>
  <c r="K389" i="2"/>
  <c r="G388" i="2"/>
  <c r="H388" i="2"/>
  <c r="I388" i="2"/>
  <c r="J388" i="2"/>
  <c r="F388" i="2"/>
  <c r="K395" i="2"/>
  <c r="K396" i="2"/>
  <c r="K397" i="2"/>
  <c r="K394" i="2"/>
  <c r="G393" i="2"/>
  <c r="H393" i="2"/>
  <c r="I393" i="2"/>
  <c r="J393" i="2"/>
  <c r="F393" i="2"/>
  <c r="K400" i="2"/>
  <c r="K401" i="2"/>
  <c r="K402" i="2"/>
  <c r="K399" i="2"/>
  <c r="G398" i="2"/>
  <c r="H398" i="2"/>
  <c r="I398" i="2"/>
  <c r="J398" i="2"/>
  <c r="F398" i="2"/>
  <c r="K405" i="2"/>
  <c r="K406" i="2"/>
  <c r="K407" i="2"/>
  <c r="K404" i="2"/>
  <c r="G403" i="2"/>
  <c r="H403" i="2"/>
  <c r="I403" i="2"/>
  <c r="J403" i="2"/>
  <c r="F403" i="2"/>
  <c r="K410" i="2"/>
  <c r="K411" i="2"/>
  <c r="K412" i="2"/>
  <c r="K409" i="2"/>
  <c r="G408" i="2"/>
  <c r="H408" i="2"/>
  <c r="I408" i="2"/>
  <c r="J408" i="2"/>
  <c r="F408" i="2"/>
  <c r="K415" i="2"/>
  <c r="K416" i="2"/>
  <c r="K417" i="2"/>
  <c r="K414" i="2"/>
  <c r="G413" i="2"/>
  <c r="H413" i="2"/>
  <c r="I413" i="2"/>
  <c r="J413" i="2"/>
  <c r="F413" i="2"/>
  <c r="K420" i="2"/>
  <c r="K421" i="2"/>
  <c r="K422" i="2"/>
  <c r="K419" i="2"/>
  <c r="G418" i="2"/>
  <c r="H418" i="2"/>
  <c r="I418" i="2"/>
  <c r="J418" i="2"/>
  <c r="F418" i="2"/>
  <c r="K425" i="2"/>
  <c r="K426" i="2"/>
  <c r="K427" i="2"/>
  <c r="K424" i="2"/>
  <c r="G423" i="2"/>
  <c r="H423" i="2"/>
  <c r="I423" i="2"/>
  <c r="J423" i="2"/>
  <c r="F423" i="2"/>
  <c r="G435" i="2"/>
  <c r="I435" i="2"/>
  <c r="J435" i="2"/>
  <c r="F435" i="2"/>
  <c r="K441" i="2"/>
  <c r="K442" i="2"/>
  <c r="K443" i="2"/>
  <c r="K440" i="2"/>
  <c r="G439" i="2"/>
  <c r="H439" i="2"/>
  <c r="I439" i="2"/>
  <c r="J439" i="2"/>
  <c r="F439" i="2"/>
  <c r="K446" i="2"/>
  <c r="K447" i="2"/>
  <c r="K448" i="2"/>
  <c r="K445" i="2"/>
  <c r="G444" i="2"/>
  <c r="H444" i="2"/>
  <c r="I444" i="2"/>
  <c r="J444" i="2"/>
  <c r="F444" i="2"/>
  <c r="K453" i="2"/>
  <c r="K452" i="2"/>
  <c r="K451" i="2"/>
  <c r="K450" i="2"/>
  <c r="G449" i="2"/>
  <c r="H449" i="2"/>
  <c r="I449" i="2"/>
  <c r="J449" i="2"/>
  <c r="F449" i="2"/>
  <c r="K456" i="2"/>
  <c r="K457" i="2"/>
  <c r="K458" i="2"/>
  <c r="K455" i="2"/>
  <c r="G454" i="2"/>
  <c r="H454" i="2"/>
  <c r="I454" i="2"/>
  <c r="J454" i="2"/>
  <c r="F454" i="2"/>
  <c r="K461" i="2"/>
  <c r="K462" i="2"/>
  <c r="K463" i="2"/>
  <c r="K460" i="2"/>
  <c r="G459" i="2"/>
  <c r="H459" i="2"/>
  <c r="I459" i="2"/>
  <c r="J459" i="2"/>
  <c r="F459" i="2"/>
  <c r="K466" i="2"/>
  <c r="K467" i="2"/>
  <c r="K468" i="2"/>
  <c r="K465" i="2"/>
  <c r="G464" i="2"/>
  <c r="H464" i="2"/>
  <c r="I464" i="2"/>
  <c r="J464" i="2"/>
  <c r="F464" i="2"/>
  <c r="K471" i="2"/>
  <c r="K472" i="2"/>
  <c r="K473" i="2"/>
  <c r="K470" i="2"/>
  <c r="G469" i="2"/>
  <c r="H469" i="2"/>
  <c r="I469" i="2"/>
  <c r="J469" i="2"/>
  <c r="F469" i="2"/>
  <c r="K476" i="2"/>
  <c r="K477" i="2"/>
  <c r="K478" i="2"/>
  <c r="K475" i="2"/>
  <c r="G474" i="2"/>
  <c r="H474" i="2"/>
  <c r="I474" i="2"/>
  <c r="J474" i="2"/>
  <c r="F474" i="2"/>
  <c r="K481" i="2"/>
  <c r="K482" i="2"/>
  <c r="K483" i="2"/>
  <c r="K480" i="2"/>
  <c r="G479" i="2"/>
  <c r="H479" i="2"/>
  <c r="I479" i="2"/>
  <c r="J479" i="2"/>
  <c r="F479" i="2"/>
  <c r="K486" i="2"/>
  <c r="K487" i="2"/>
  <c r="K488" i="2"/>
  <c r="K485" i="2"/>
  <c r="G484" i="2"/>
  <c r="H484" i="2"/>
  <c r="I484" i="2"/>
  <c r="J484" i="2"/>
  <c r="F484" i="2"/>
  <c r="K491" i="2"/>
  <c r="K492" i="2"/>
  <c r="K493" i="2"/>
  <c r="K490" i="2"/>
  <c r="G489" i="2"/>
  <c r="H489" i="2"/>
  <c r="I489" i="2"/>
  <c r="J489" i="2"/>
  <c r="F489" i="2"/>
  <c r="K496" i="2"/>
  <c r="K497" i="2"/>
  <c r="K498" i="2"/>
  <c r="K495" i="2"/>
  <c r="G494" i="2"/>
  <c r="H494" i="2"/>
  <c r="I494" i="2"/>
  <c r="J494" i="2"/>
  <c r="F494" i="2"/>
  <c r="K501" i="2"/>
  <c r="K502" i="2"/>
  <c r="K503" i="2"/>
  <c r="K500" i="2"/>
  <c r="G499" i="2"/>
  <c r="H499" i="2"/>
  <c r="I499" i="2"/>
  <c r="J499" i="2"/>
  <c r="F499" i="2"/>
  <c r="K506" i="2"/>
  <c r="K507" i="2"/>
  <c r="K508" i="2"/>
  <c r="K505" i="2"/>
  <c r="G504" i="2"/>
  <c r="H504" i="2"/>
  <c r="I504" i="2"/>
  <c r="J504" i="2"/>
  <c r="F504" i="2"/>
  <c r="K511" i="2"/>
  <c r="K512" i="2"/>
  <c r="K513" i="2"/>
  <c r="K510" i="2"/>
  <c r="G509" i="2"/>
  <c r="H509" i="2"/>
  <c r="I509" i="2"/>
  <c r="J509" i="2"/>
  <c r="F509" i="2"/>
  <c r="K516" i="2"/>
  <c r="K517" i="2"/>
  <c r="K518" i="2"/>
  <c r="K515" i="2"/>
  <c r="G514" i="2"/>
  <c r="H514" i="2"/>
  <c r="I514" i="2"/>
  <c r="J514" i="2"/>
  <c r="F514" i="2"/>
  <c r="K521" i="2"/>
  <c r="K522" i="2"/>
  <c r="K523" i="2"/>
  <c r="K520" i="2"/>
  <c r="G519" i="2"/>
  <c r="H519" i="2"/>
  <c r="I519" i="2"/>
  <c r="J519" i="2"/>
  <c r="F519" i="2"/>
  <c r="K526" i="2"/>
  <c r="K527" i="2"/>
  <c r="K528" i="2"/>
  <c r="K525" i="2"/>
  <c r="G524" i="2"/>
  <c r="H524" i="2"/>
  <c r="I524" i="2"/>
  <c r="J524" i="2"/>
  <c r="F524" i="2"/>
  <c r="K531" i="2"/>
  <c r="K532" i="2"/>
  <c r="K533" i="2"/>
  <c r="K530" i="2"/>
  <c r="G529" i="2"/>
  <c r="H529" i="2"/>
  <c r="I529" i="2"/>
  <c r="J529" i="2"/>
  <c r="F529" i="2"/>
  <c r="K284" i="2"/>
  <c r="K285" i="2"/>
  <c r="K286" i="2"/>
  <c r="G283" i="2"/>
  <c r="G282" i="2" s="1"/>
  <c r="H282" i="2"/>
  <c r="F283" i="2"/>
  <c r="K304" i="2"/>
  <c r="K305" i="2"/>
  <c r="K306" i="2"/>
  <c r="K303" i="2"/>
  <c r="G302" i="2"/>
  <c r="H302" i="2"/>
  <c r="I302" i="2"/>
  <c r="J302" i="2"/>
  <c r="F302" i="2"/>
  <c r="K294" i="2"/>
  <c r="K295" i="2"/>
  <c r="K296" i="2"/>
  <c r="K293" i="2"/>
  <c r="G292" i="2"/>
  <c r="H292" i="2"/>
  <c r="I292" i="2"/>
  <c r="J292" i="2"/>
  <c r="F292" i="2"/>
  <c r="K289" i="2"/>
  <c r="K290" i="2"/>
  <c r="K291" i="2"/>
  <c r="K288" i="2"/>
  <c r="K283" i="2" s="1"/>
  <c r="G287" i="2"/>
  <c r="H287" i="2"/>
  <c r="I287" i="2"/>
  <c r="J287" i="2"/>
  <c r="F287" i="2"/>
  <c r="K269" i="2"/>
  <c r="K270" i="2"/>
  <c r="K271" i="2"/>
  <c r="K268" i="2"/>
  <c r="G267" i="2"/>
  <c r="H267" i="2"/>
  <c r="I267" i="2"/>
  <c r="J267" i="2"/>
  <c r="F267" i="2"/>
  <c r="G262" i="2"/>
  <c r="H262" i="2"/>
  <c r="I262" i="2"/>
  <c r="J262" i="2"/>
  <c r="F262" i="2"/>
  <c r="K264" i="2"/>
  <c r="K265" i="2"/>
  <c r="K266" i="2"/>
  <c r="K263" i="2"/>
  <c r="J363" i="2" l="1"/>
  <c r="K138" i="2"/>
  <c r="I363" i="2"/>
  <c r="H363" i="2"/>
  <c r="G363" i="2"/>
  <c r="K364" i="2"/>
  <c r="K24" i="2"/>
  <c r="K18" i="2" s="1"/>
  <c r="K282" i="2"/>
  <c r="K223" i="2"/>
  <c r="F363" i="2"/>
  <c r="J222" i="2"/>
  <c r="I222" i="2"/>
  <c r="H222" i="2"/>
  <c r="F32" i="2"/>
  <c r="H434" i="2"/>
  <c r="K435" i="2"/>
  <c r="G313" i="2"/>
  <c r="G82" i="2"/>
  <c r="F82" i="2"/>
  <c r="G32" i="2"/>
  <c r="J82" i="2"/>
  <c r="I82" i="2"/>
  <c r="I32" i="2"/>
  <c r="J32" i="2"/>
  <c r="H32" i="2"/>
  <c r="K33" i="2"/>
  <c r="K28" i="2" s="1"/>
  <c r="K27" i="2" s="1"/>
  <c r="K72" i="2"/>
  <c r="K247" i="2"/>
  <c r="K232" i="2"/>
  <c r="K162" i="2"/>
  <c r="K152" i="2"/>
  <c r="H82" i="2"/>
  <c r="K83" i="2"/>
  <c r="F23" i="2"/>
  <c r="F27" i="2"/>
  <c r="J27" i="2"/>
  <c r="J23" i="2"/>
  <c r="I27" i="2"/>
  <c r="I23" i="2"/>
  <c r="H27" i="2"/>
  <c r="H23" i="2"/>
  <c r="H17" i="2" s="1"/>
  <c r="G27" i="2"/>
  <c r="G23" i="2"/>
  <c r="J309" i="2"/>
  <c r="J434" i="2"/>
  <c r="F338" i="2"/>
  <c r="K323" i="2"/>
  <c r="G222" i="2"/>
  <c r="I434" i="2"/>
  <c r="J338" i="2"/>
  <c r="F309" i="2"/>
  <c r="G434" i="2"/>
  <c r="H338" i="2"/>
  <c r="I309" i="2"/>
  <c r="G338" i="2"/>
  <c r="F313" i="2"/>
  <c r="F222" i="2"/>
  <c r="K157" i="2"/>
  <c r="I338" i="2"/>
  <c r="F434" i="2"/>
  <c r="K339" i="2"/>
  <c r="G309" i="2"/>
  <c r="K187" i="2"/>
  <c r="K172" i="2"/>
  <c r="I313" i="2"/>
  <c r="H313" i="2"/>
  <c r="J313" i="2"/>
  <c r="K314" i="2"/>
  <c r="K47" i="2"/>
  <c r="K52" i="2"/>
  <c r="K77" i="2"/>
  <c r="K423" i="2"/>
  <c r="K147" i="2"/>
  <c r="K252" i="2"/>
  <c r="K343" i="2"/>
  <c r="K87" i="2"/>
  <c r="K97" i="2"/>
  <c r="K102" i="2"/>
  <c r="K107" i="2"/>
  <c r="K117" i="2"/>
  <c r="K122" i="2"/>
  <c r="K127" i="2"/>
  <c r="K132" i="2"/>
  <c r="K142" i="2"/>
  <c r="K167" i="2"/>
  <c r="K177" i="2"/>
  <c r="K182" i="2"/>
  <c r="K192" i="2"/>
  <c r="K197" i="2"/>
  <c r="K227" i="2"/>
  <c r="K237" i="2"/>
  <c r="K242" i="2"/>
  <c r="K257" i="2"/>
  <c r="K318" i="2"/>
  <c r="K328" i="2"/>
  <c r="K333" i="2"/>
  <c r="K348" i="2"/>
  <c r="K353" i="2"/>
  <c r="K358" i="2"/>
  <c r="K368" i="2"/>
  <c r="K373" i="2"/>
  <c r="K378" i="2"/>
  <c r="K383" i="2"/>
  <c r="K388" i="2"/>
  <c r="K393" i="2"/>
  <c r="K398" i="2"/>
  <c r="K403" i="2"/>
  <c r="K408" i="2"/>
  <c r="K413" i="2"/>
  <c r="K418" i="2"/>
  <c r="K439" i="2"/>
  <c r="K444" i="2"/>
  <c r="K449" i="2"/>
  <c r="K454" i="2"/>
  <c r="K459" i="2"/>
  <c r="K464" i="2"/>
  <c r="K469" i="2"/>
  <c r="K474" i="2"/>
  <c r="K479" i="2"/>
  <c r="K484" i="2"/>
  <c r="K489" i="2"/>
  <c r="K494" i="2"/>
  <c r="K499" i="2"/>
  <c r="K504" i="2"/>
  <c r="K509" i="2"/>
  <c r="K514" i="2"/>
  <c r="K519" i="2"/>
  <c r="K524" i="2"/>
  <c r="K529" i="2"/>
  <c r="F282" i="2"/>
  <c r="K302" i="2"/>
  <c r="K292" i="2"/>
  <c r="K287" i="2"/>
  <c r="K267" i="2"/>
  <c r="K262" i="2"/>
  <c r="K363" i="2" l="1"/>
  <c r="K222" i="2"/>
  <c r="K434" i="2"/>
  <c r="G308" i="2"/>
  <c r="G17" i="2"/>
  <c r="F308" i="2"/>
  <c r="G22" i="2"/>
  <c r="I22" i="2"/>
  <c r="K23" i="2"/>
  <c r="H22" i="2"/>
  <c r="K32" i="2"/>
  <c r="K309" i="2"/>
  <c r="F22" i="2"/>
  <c r="J308" i="2"/>
  <c r="J22" i="2"/>
  <c r="K82" i="2"/>
  <c r="H308" i="2"/>
  <c r="I17" i="2"/>
  <c r="I308" i="2"/>
  <c r="J17" i="2"/>
  <c r="F17" i="2"/>
  <c r="K338" i="2"/>
  <c r="K313" i="2"/>
  <c r="G16" i="2" l="1"/>
  <c r="F16" i="2"/>
  <c r="K17" i="2"/>
  <c r="I16" i="2"/>
  <c r="H16" i="2"/>
  <c r="J16" i="2"/>
  <c r="K22" i="2"/>
  <c r="K308" i="2"/>
  <c r="K16" i="2" l="1"/>
</calcChain>
</file>

<file path=xl/sharedStrings.xml><?xml version="1.0" encoding="utf-8"?>
<sst xmlns="http://schemas.openxmlformats.org/spreadsheetml/2006/main" count="1295" uniqueCount="418">
  <si>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</si>
  <si>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</si>
  <si>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</si>
  <si>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</si>
  <si>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</si>
  <si>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</si>
  <si>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</si>
  <si>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</si>
  <si>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</si>
  <si>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</si>
  <si>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</si>
  <si>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</si>
  <si>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</si>
  <si>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</si>
  <si>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</si>
  <si>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</si>
  <si>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</si>
  <si>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</si>
  <si>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</si>
  <si>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</si>
  <si>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</si>
  <si>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</si>
  <si>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</si>
  <si>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</si>
  <si>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</si>
  <si>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</si>
  <si>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</si>
  <si>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</si>
  <si>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</si>
  <si>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</si>
  <si>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</si>
  <si>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</si>
  <si>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</si>
  <si>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</si>
  <si>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</si>
  <si>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</si>
  <si>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</si>
  <si>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</si>
  <si>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</si>
  <si>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</si>
  <si>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</si>
  <si>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</si>
  <si>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</si>
  <si>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</si>
  <si>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</si>
  <si>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</si>
  <si>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</si>
  <si>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</si>
  <si>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</si>
  <si>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</si>
  <si>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</si>
  <si>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</si>
  <si>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</si>
  <si>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</si>
  <si>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</si>
  <si>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</si>
  <si>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</si>
  <si>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</si>
  <si>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</si>
  <si>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</si>
  <si>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</si>
  <si>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</si>
  <si>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</si>
  <si>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</si>
  <si>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</si>
  <si>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</si>
  <si>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</si>
  <si>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</si>
  <si>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</si>
  <si>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</si>
  <si>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</si>
  <si>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</si>
  <si>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</si>
  <si>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</si>
  <si>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</si>
  <si>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</si>
  <si>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</si>
  <si>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</si>
  <si>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</si>
  <si>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</si>
  <si>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</si>
  <si>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</si>
  <si>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</si>
  <si>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</si>
  <si>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</si>
  <si>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</si>
  <si>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</si>
  <si>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</si>
  <si>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</si>
  <si>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</si>
  <si>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</si>
  <si>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</si>
  <si>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</si>
  <si>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</si>
  <si>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</si>
  <si>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</si>
  <si>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</si>
  <si>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</si>
  <si>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</si>
  <si>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</si>
  <si>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</si>
  <si>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</si>
  <si>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</si>
  <si>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</si>
  <si>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</si>
  <si>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</si>
  <si>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</si>
  <si>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</si>
  <si>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</si>
  <si>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</si>
  <si>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</si>
  <si>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</si>
  <si>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</si>
  <si>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</si>
  <si>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</si>
  <si>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</si>
  <si>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</si>
  <si>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</si>
  <si>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</si>
  <si>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</si>
  <si>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</si>
  <si>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</si>
  <si>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</si>
  <si>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</si>
  <si>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</si>
  <si>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</si>
  <si>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</si>
  <si>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</si>
  <si>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</si>
  <si>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</si>
  <si>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</si>
  <si>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</si>
  <si>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</si>
  <si>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</si>
  <si>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</si>
  <si>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</si>
  <si>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</si>
  <si>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</si>
  <si>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</si>
  <si>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</si>
  <si>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</si>
  <si>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</si>
  <si>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</si>
  <si>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</si>
  <si>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</si>
  <si>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>Ответственный исполнитель: МКУ «Отдел капитального строительства Светлогорского городского округа»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</si>
  <si>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</si>
  <si>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</si>
  <si>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</si>
  <si>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</si>
  <si>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</si>
  <si>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</si>
  <si>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</si>
  <si>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</si>
  <si>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</si>
  <si>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</si>
  <si>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</si>
  <si>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</si>
  <si>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</si>
  <si>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линий электроснабжения  многоквартирных жилых домов  по ул. Ясных Зорь 22, 28, 30, 17, 7, 1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</si>
  <si>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</si>
  <si>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</si>
  <si>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</si>
  <si>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</si>
  <si>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</si>
  <si>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Технологическое присоединение к электрическим сетям в парке творчества «Муза»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</si>
  <si>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</si>
  <si>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</si>
  <si>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2019-2023 годы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</si>
  <si>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</si>
  <si>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</si>
  <si>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</si>
  <si>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</si>
  <si>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</si>
  <si>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</si>
  <si>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</si>
  <si>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</si>
  <si>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</si>
  <si>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</si>
  <si>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</si>
  <si>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</si>
  <si>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</si>
  <si>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</si>
  <si>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</si>
  <si>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</si>
  <si>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</si>
  <si>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</si>
  <si>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</si>
  <si>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</si>
  <si>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</si>
  <si>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</si>
  <si>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</si>
  <si>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</si>
  <si>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</si>
  <si>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</si>
  <si>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</si>
  <si>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</si>
  <si>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</si>
  <si>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</si>
  <si>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</si>
  <si>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</si>
  <si>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</si>
  <si>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</si>
  <si>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</si>
  <si>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</si>
  <si>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</si>
  <si>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</si>
  <si>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</si>
  <si>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</si>
  <si>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</si>
  <si>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</si>
  <si>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</si>
  <si>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</si>
  <si>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</si>
  <si>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</si>
  <si>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</si>
  <si>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</si>
  <si>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</si>
  <si>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</si>
  <si>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</si>
  <si>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</si>
  <si>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</si>
  <si>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</si>
  <si>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</si>
  <si>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</si>
  <si>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</si>
  <si>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</si>
  <si>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</si>
  <si>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</si>
  <si>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</si>
  <si>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</si>
  <si>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</si>
  <si>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</si>
  <si>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</si>
  <si>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</si>
  <si>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</si>
  <si>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</si>
  <si>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</si>
  <si>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</si>
  <si>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</si>
  <si>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</si>
  <si>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</si>
  <si>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</si>
  <si>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</si>
  <si>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</si>
  <si>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</si>
  <si>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</si>
  <si>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</si>
  <si>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</si>
  <si>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</si>
  <si>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</si>
  <si>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</si>
  <si>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</si>
  <si>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</si>
  <si>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</si>
  <si>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</si>
  <si>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</si>
  <si>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</si>
  <si>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</si>
  <si>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</si>
  <si>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</si>
  <si>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</si>
  <si>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</si>
  <si>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</si>
  <si>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</si>
  <si>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</si>
  <si>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</si>
  <si>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</si>
  <si>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</si>
  <si>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</si>
  <si>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</si>
  <si>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</si>
  <si>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</si>
  <si>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</si>
  <si>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 xml:space="preserve"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</si>
  <si>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округа», 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</si>
  <si>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</si>
  <si>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>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</si>
  <si>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</si>
  <si>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</si>
  <si>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</si>
  <si>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</si>
  <si>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</si>
  <si>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</si>
  <si>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</si>
  <si>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</si>
  <si>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</si>
  <si>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</si>
  <si>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</si>
  <si>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</si>
  <si>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</si>
  <si>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</si>
  <si>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</si>
  <si>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</si>
  <si>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</si>
  <si>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</si>
  <si>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</si>
  <si>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</si>
  <si>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</si>
  <si>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</si>
  <si>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</si>
  <si>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</si>
  <si>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</si>
  <si>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</si>
  <si>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</si>
  <si>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</si>
  <si>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</si>
  <si>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</si>
  <si>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</si>
  <si>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</si>
  <si>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</si>
  <si>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</si>
  <si>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</si>
  <si>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</si>
  <si>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</si>
  <si>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</si>
  <si>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</si>
  <si>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</si>
  <si>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</si>
  <si>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</si>
  <si>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</si>
  <si>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</si>
  <si>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</si>
  <si>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</si>
  <si>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</si>
  <si>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</si>
  <si>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</si>
  <si>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</si>
  <si>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</si>
  <si>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</si>
  <si>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</si>
  <si>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</si>
  <si>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</si>
  <si>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</si>
  <si>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</si>
  <si>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</si>
  <si>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</si>
  <si>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</si>
  <si>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</si>
  <si>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</si>
  <si>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</si>
  <si>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</si>
  <si>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</si>
  <si>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2.4.17.</t>
  </si>
  <si>
    <t>2.4.16.</t>
  </si>
  <si>
    <t>2.4.15.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</si>
  <si>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</si>
  <si>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2.4.14.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</si>
  <si>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</si>
  <si>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</si>
  <si>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</si>
  <si>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</si>
  <si>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</si>
  <si>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</si>
  <si>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</si>
  <si>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</si>
  <si>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</si>
  <si>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</si>
  <si>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</si>
  <si>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</si>
  <si>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</si>
  <si>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</si>
  <si>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</si>
  <si>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</si>
  <si>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</si>
  <si>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</si>
  <si>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</si>
  <si>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</si>
  <si>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</si>
  <si>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</si>
  <si>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</si>
  <si>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</si>
  <si>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</si>
  <si>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</si>
  <si>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</si>
  <si>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</si>
  <si>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</si>
  <si>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</si>
  <si>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</si>
  <si>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 xml:space="preserve">Ответственный исполнитель:
МКУ «Отдел жилищно-коммунального хозяйства Светлогорского городского округа»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</si>
  <si>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</si>
  <si>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</si>
  <si>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</si>
  <si>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</si>
  <si>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</si>
  <si>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</si>
  <si>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</si>
  <si>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 xml:space="preserve">Устройство линии уличного освещения  ул. Косогорная, пер. Баха, ул. Тюменская, пер. Гофмана, ул. Железнодорожная, участок от Калининградского проспекта до Богатыркой аллеи, Донское ул. Садовая вблизи домов 8, 10, 6 </t>
  </si>
  <si>
    <t>Ремонт линии уличного освещения  ул. Станционная, Тельмана, Фрунзе.</t>
  </si>
  <si>
    <t>тюменская</t>
  </si>
  <si>
    <t>от Калининградского проспекта до Богатырской аллеи (за ж/д вокзалом)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</si>
  <si>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</si>
  <si>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</si>
  <si>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</si>
  <si>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Информационные таблички для детских площадок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</si>
  <si>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</si>
  <si>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</si>
  <si>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2.4.18.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</si>
  <si>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</si>
  <si>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</si>
  <si>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</si>
  <si>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</si>
  <si>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</si>
  <si>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</si>
  <si>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</si>
  <si>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</si>
  <si>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</si>
  <si>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</si>
  <si>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</si>
  <si>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</si>
  <si>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</si>
  <si>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</si>
  <si>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</si>
  <si>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</si>
  <si>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 xml:space="preserve">от _________.2021 г. №____  </t>
  </si>
  <si>
    <t>1.6.16.</t>
  </si>
  <si>
    <t>Проверка сметной документации (ремонт теплострассы, благоустройство парков)</t>
  </si>
  <si>
    <t>Количество комплектов документов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</si>
</sst>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8"/>
    </xf>
    <xf numFmtId="0" fontId="1" fillId="2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31"/>
  <sheetViews>
    <sheetView tabSelected="1" topLeftCell="A58" zoomScale="80" zoomScaleNormal="80" workbookViewId="0">
      <selection activeCell="O63" sqref="O63"/>
    </sheetView>
  </sheetViews>
  <sheetFormatPr defaultColWidth="9.140625" defaultRowHeight="15" x14ac:dyDescent="0.25"/>
  <cols>
    <col min="1" max="2" width="9.140625" style="3"/>
    <col min="3" max="3" width="41" style="4" customWidth="1"/>
    <col min="4" max="4" width="26" style="4" customWidth="1"/>
    <col min="5" max="5" width="9.140625" style="4"/>
    <col min="6" max="6" width="16.140625" style="6" customWidth="1"/>
    <col min="7" max="7" width="15.42578125" style="6" customWidth="1"/>
    <col min="8" max="8" width="12.85546875" style="6" customWidth="1"/>
    <col min="9" max="9" width="12" style="6" customWidth="1"/>
    <col min="10" max="10" width="10.7109375" style="6" customWidth="1"/>
    <col min="11" max="11" width="41.85546875" style="3" customWidth="1"/>
    <col min="12" max="16384" width="9.140625" style="3"/>
  </cols>
  <sheetData>
    <row r="1" spans="2:11" x14ac:dyDescent="0.25">
      <c r="C1" s="3"/>
      <c r="D1" s="3"/>
      <c r="E1" s="3"/>
      <c r="F1" s="3"/>
      <c r="G1" s="3"/>
      <c r="H1" s="3"/>
      <c r="I1" s="3"/>
      <c r="J1" s="3"/>
    </row>
    <row r="2" spans="2:11" x14ac:dyDescent="0.25">
      <c r="C2" s="3"/>
      <c r="D2" s="3"/>
      <c r="E2" s="3"/>
      <c r="F2" s="3"/>
      <c r="G2" s="3"/>
      <c r="H2" s="3"/>
      <c r="I2" s="3"/>
      <c r="J2" s="3"/>
      <c r="K2" s="7" t="s">
        <v>0</v>
      </c>
    </row>
    <row r="3" spans="2:11" x14ac:dyDescent="0.25">
      <c r="C3" s="3"/>
      <c r="D3" s="3"/>
      <c r="E3" s="3"/>
      <c r="F3" s="3"/>
      <c r="G3" s="3"/>
      <c r="H3" s="3"/>
      <c r="I3" s="3"/>
      <c r="J3" s="3"/>
      <c r="K3" s="7" t="s">
        <v>414</v>
      </c>
    </row>
    <row r="4" spans="2:11" x14ac:dyDescent="0.25">
      <c r="C4" s="3"/>
      <c r="D4" s="3"/>
      <c r="E4" s="3"/>
      <c r="F4" s="3"/>
      <c r="G4" s="3"/>
      <c r="H4" s="3"/>
      <c r="I4" s="3"/>
      <c r="J4" s="3"/>
    </row>
    <row r="5" spans="2:11" x14ac:dyDescent="0.25">
      <c r="C5" s="3"/>
      <c r="D5" s="3"/>
      <c r="E5" s="3"/>
      <c r="F5" s="3"/>
      <c r="G5" s="3"/>
      <c r="H5" s="3"/>
      <c r="I5" s="3"/>
      <c r="J5" s="3"/>
      <c r="K5" s="7" t="s">
        <v>1</v>
      </c>
    </row>
    <row r="6" spans="2:11" x14ac:dyDescent="0.25">
      <c r="C6" s="3"/>
      <c r="D6" s="3"/>
      <c r="E6" s="3"/>
      <c r="F6" s="3"/>
      <c r="G6" s="3"/>
      <c r="H6" s="3"/>
      <c r="I6" s="3"/>
      <c r="J6" s="3"/>
      <c r="K6" s="7" t="s">
        <v>2</v>
      </c>
    </row>
    <row r="7" spans="2:11" x14ac:dyDescent="0.25">
      <c r="C7" s="3"/>
      <c r="D7" s="3"/>
      <c r="E7" s="3"/>
      <c r="F7" s="3"/>
      <c r="G7" s="3"/>
      <c r="H7" s="3"/>
      <c r="I7" s="3"/>
      <c r="J7" s="3"/>
      <c r="K7" s="7" t="s">
        <v>3</v>
      </c>
    </row>
    <row r="8" spans="2:11" x14ac:dyDescent="0.25">
      <c r="C8" s="3"/>
      <c r="D8" s="3"/>
      <c r="E8" s="3"/>
      <c r="F8" s="3"/>
      <c r="G8" s="3"/>
      <c r="H8" s="3"/>
      <c r="I8" s="3"/>
      <c r="J8" s="3"/>
      <c r="K8" s="7" t="s">
        <v>4</v>
      </c>
    </row>
    <row r="9" spans="2:11" x14ac:dyDescent="0.25">
      <c r="C9" s="3"/>
      <c r="D9" s="3"/>
      <c r="E9" s="3"/>
      <c r="F9" s="3"/>
      <c r="G9" s="3"/>
      <c r="H9" s="3"/>
      <c r="I9" s="3"/>
      <c r="J9" s="3"/>
      <c r="K9" s="7" t="s">
        <v>5</v>
      </c>
    </row>
    <row r="10" spans="2:11" x14ac:dyDescent="0.25">
      <c r="C10" s="3"/>
      <c r="D10" s="3"/>
      <c r="E10" s="3"/>
      <c r="F10" s="3"/>
      <c r="G10" s="3"/>
      <c r="H10" s="3"/>
      <c r="I10" s="3"/>
      <c r="J10" s="3"/>
      <c r="K10" s="7" t="s">
        <v>6</v>
      </c>
    </row>
    <row r="11" spans="2:11" x14ac:dyDescent="0.25">
      <c r="C11" s="3"/>
      <c r="D11" s="3"/>
      <c r="E11" s="3"/>
      <c r="F11" s="3"/>
      <c r="G11" s="3"/>
      <c r="H11" s="3"/>
      <c r="I11" s="3"/>
      <c r="J11" s="3"/>
      <c r="K11" s="7" t="s">
        <v>7</v>
      </c>
    </row>
    <row r="12" spans="2:11" ht="36.75" customHeight="1" x14ac:dyDescent="0.25">
      <c r="B12" s="47" t="s">
        <v>168</v>
      </c>
      <c r="C12" s="47"/>
      <c r="D12" s="47"/>
      <c r="E12" s="47"/>
      <c r="F12" s="47"/>
      <c r="G12" s="47"/>
      <c r="H12" s="47"/>
      <c r="I12" s="47"/>
      <c r="J12" s="47"/>
      <c r="K12" s="47"/>
    </row>
    <row r="13" spans="2:11" ht="15.75" customHeight="1" x14ac:dyDescent="0.25">
      <c r="B13" s="39" t="s">
        <v>8</v>
      </c>
      <c r="C13" s="43" t="s">
        <v>9</v>
      </c>
      <c r="D13" s="43" t="s">
        <v>10</v>
      </c>
      <c r="E13" s="46" t="s">
        <v>11</v>
      </c>
      <c r="F13" s="43" t="s">
        <v>12</v>
      </c>
      <c r="G13" s="43"/>
      <c r="H13" s="43"/>
      <c r="I13" s="43"/>
      <c r="J13" s="43"/>
      <c r="K13" s="42" t="s">
        <v>13</v>
      </c>
    </row>
    <row r="14" spans="2:11" ht="22.5" customHeight="1" x14ac:dyDescent="0.25">
      <c r="B14" s="40"/>
      <c r="C14" s="43"/>
      <c r="D14" s="43"/>
      <c r="E14" s="46"/>
      <c r="F14" s="30" t="s">
        <v>14</v>
      </c>
      <c r="G14" s="30" t="s">
        <v>15</v>
      </c>
      <c r="H14" s="43" t="s">
        <v>16</v>
      </c>
      <c r="I14" s="43"/>
      <c r="J14" s="43"/>
      <c r="K14" s="42"/>
    </row>
    <row r="15" spans="2:11" x14ac:dyDescent="0.25">
      <c r="B15" s="41"/>
      <c r="C15" s="43"/>
      <c r="D15" s="43"/>
      <c r="E15" s="46"/>
      <c r="F15" s="30">
        <v>2019</v>
      </c>
      <c r="G15" s="30">
        <v>2020</v>
      </c>
      <c r="H15" s="30">
        <v>2021</v>
      </c>
      <c r="I15" s="30">
        <v>2022</v>
      </c>
      <c r="J15" s="30">
        <v>2023</v>
      </c>
      <c r="K15" s="42"/>
    </row>
    <row r="16" spans="2:11" x14ac:dyDescent="0.25">
      <c r="B16" s="29">
        <v>1</v>
      </c>
      <c r="C16" s="30">
        <v>2</v>
      </c>
      <c r="D16" s="30">
        <v>3</v>
      </c>
      <c r="E16" s="30">
        <v>4</v>
      </c>
      <c r="F16" s="30">
        <v>5</v>
      </c>
      <c r="G16" s="30">
        <v>6</v>
      </c>
      <c r="H16" s="30">
        <v>7</v>
      </c>
      <c r="I16" s="30">
        <v>8</v>
      </c>
      <c r="J16" s="30">
        <v>9</v>
      </c>
      <c r="K16" s="29">
        <v>10</v>
      </c>
    </row>
    <row r="17" spans="2:11" x14ac:dyDescent="0.25">
      <c r="B17" s="42" t="s">
        <v>402</v>
      </c>
      <c r="C17" s="42"/>
      <c r="D17" s="42"/>
      <c r="E17" s="42"/>
      <c r="F17" s="42"/>
      <c r="G17" s="42"/>
      <c r="H17" s="42"/>
      <c r="I17" s="42"/>
      <c r="J17" s="42"/>
      <c r="K17" s="42"/>
    </row>
    <row r="18" spans="2:11" ht="92.25" customHeight="1" x14ac:dyDescent="0.25">
      <c r="B18" s="29">
        <v>1</v>
      </c>
      <c r="C18" s="9" t="s">
        <v>403</v>
      </c>
      <c r="D18" s="33" t="s">
        <v>17</v>
      </c>
      <c r="E18" s="30" t="s">
        <v>18</v>
      </c>
      <c r="F18" s="30">
        <v>8</v>
      </c>
      <c r="G18" s="30">
        <v>16</v>
      </c>
      <c r="H18" s="30">
        <v>21</v>
      </c>
      <c r="I18" s="30">
        <v>26</v>
      </c>
      <c r="J18" s="30">
        <v>26</v>
      </c>
      <c r="K18" s="35" t="s">
        <v>166</v>
      </c>
    </row>
    <row r="19" spans="2:11" s="4" customFormat="1" ht="20.25" customHeight="1" x14ac:dyDescent="0.25">
      <c r="B19" s="22" t="s">
        <v>167</v>
      </c>
      <c r="C19" s="45" t="s">
        <v>19</v>
      </c>
      <c r="D19" s="45"/>
      <c r="E19" s="45"/>
      <c r="F19" s="45"/>
      <c r="G19" s="45"/>
      <c r="H19" s="45"/>
      <c r="I19" s="45"/>
      <c r="J19" s="45"/>
      <c r="K19" s="45"/>
    </row>
    <row r="20" spans="2:11" ht="76.5" customHeight="1" x14ac:dyDescent="0.25">
      <c r="B20" s="23"/>
      <c r="C20" s="33" t="s">
        <v>20</v>
      </c>
      <c r="D20" s="33" t="s">
        <v>21</v>
      </c>
      <c r="E20" s="33" t="s">
        <v>22</v>
      </c>
      <c r="F20" s="30">
        <v>65990340</v>
      </c>
      <c r="G20" s="30">
        <v>68239286</v>
      </c>
      <c r="H20" s="30">
        <v>70177242</v>
      </c>
      <c r="I20" s="30">
        <v>71861495</v>
      </c>
      <c r="J20" s="30">
        <v>7186495</v>
      </c>
      <c r="K20" s="10"/>
    </row>
    <row r="21" spans="2:11" ht="15" customHeight="1" x14ac:dyDescent="0.25">
      <c r="B21" s="52" t="s">
        <v>23</v>
      </c>
      <c r="C21" s="53"/>
      <c r="D21" s="53"/>
      <c r="E21" s="53"/>
      <c r="F21" s="53"/>
      <c r="G21" s="53"/>
      <c r="H21" s="53"/>
      <c r="I21" s="53"/>
      <c r="J21" s="53"/>
      <c r="K21" s="54"/>
    </row>
    <row r="22" spans="2:11" ht="49.5" customHeight="1" x14ac:dyDescent="0.25">
      <c r="B22" s="22" t="s">
        <v>169</v>
      </c>
      <c r="C22" s="33" t="s">
        <v>24</v>
      </c>
      <c r="D22" s="33" t="s">
        <v>25</v>
      </c>
      <c r="E22" s="30" t="s">
        <v>22</v>
      </c>
      <c r="F22" s="30">
        <v>25300</v>
      </c>
      <c r="G22" s="30">
        <v>25300</v>
      </c>
      <c r="H22" s="30">
        <v>25300</v>
      </c>
      <c r="I22" s="30">
        <v>25300</v>
      </c>
      <c r="J22" s="30">
        <v>25300</v>
      </c>
      <c r="K22" s="39" t="s">
        <v>166</v>
      </c>
    </row>
    <row r="23" spans="2:11" ht="39" customHeight="1" x14ac:dyDescent="0.25">
      <c r="B23" s="22" t="s">
        <v>170</v>
      </c>
      <c r="C23" s="33" t="s">
        <v>26</v>
      </c>
      <c r="D23" s="33" t="s">
        <v>25</v>
      </c>
      <c r="E23" s="30" t="s">
        <v>22</v>
      </c>
      <c r="F23" s="30">
        <v>25300</v>
      </c>
      <c r="G23" s="30">
        <v>25300</v>
      </c>
      <c r="H23" s="30">
        <v>25300</v>
      </c>
      <c r="I23" s="30">
        <v>25300</v>
      </c>
      <c r="J23" s="30">
        <v>25300</v>
      </c>
      <c r="K23" s="40"/>
    </row>
    <row r="24" spans="2:11" ht="54" customHeight="1" x14ac:dyDescent="0.25">
      <c r="B24" s="22" t="s">
        <v>171</v>
      </c>
      <c r="C24" s="33" t="s">
        <v>27</v>
      </c>
      <c r="D24" s="33" t="s">
        <v>28</v>
      </c>
      <c r="E24" s="30" t="s">
        <v>29</v>
      </c>
      <c r="F24" s="30">
        <v>1</v>
      </c>
      <c r="G24" s="30">
        <v>1</v>
      </c>
      <c r="H24" s="30">
        <v>1</v>
      </c>
      <c r="I24" s="30">
        <v>1</v>
      </c>
      <c r="J24" s="30">
        <v>1</v>
      </c>
      <c r="K24" s="40"/>
    </row>
    <row r="25" spans="2:11" ht="25.5" x14ac:dyDescent="0.25">
      <c r="B25" s="22" t="s">
        <v>172</v>
      </c>
      <c r="C25" s="33" t="s">
        <v>30</v>
      </c>
      <c r="D25" s="33" t="s">
        <v>31</v>
      </c>
      <c r="E25" s="30" t="s">
        <v>32</v>
      </c>
      <c r="F25" s="30">
        <v>1259.8</v>
      </c>
      <c r="G25" s="30">
        <v>1259.8</v>
      </c>
      <c r="H25" s="30">
        <v>1259.8</v>
      </c>
      <c r="I25" s="30">
        <v>1259.8</v>
      </c>
      <c r="J25" s="30">
        <v>1259.8</v>
      </c>
      <c r="K25" s="40"/>
    </row>
    <row r="26" spans="2:11" ht="26.25" customHeight="1" x14ac:dyDescent="0.25">
      <c r="B26" s="22" t="s">
        <v>173</v>
      </c>
      <c r="C26" s="33" t="s">
        <v>33</v>
      </c>
      <c r="D26" s="33" t="s">
        <v>25</v>
      </c>
      <c r="E26" s="30" t="s">
        <v>22</v>
      </c>
      <c r="F26" s="30">
        <v>25300</v>
      </c>
      <c r="G26" s="30">
        <v>25300</v>
      </c>
      <c r="H26" s="30">
        <v>53000</v>
      </c>
      <c r="I26" s="30">
        <v>53000</v>
      </c>
      <c r="J26" s="30">
        <v>53000</v>
      </c>
      <c r="K26" s="40"/>
    </row>
    <row r="27" spans="2:11" ht="42.75" customHeight="1" x14ac:dyDescent="0.25">
      <c r="B27" s="22" t="s">
        <v>174</v>
      </c>
      <c r="C27" s="33" t="s">
        <v>34</v>
      </c>
      <c r="D27" s="30" t="s">
        <v>35</v>
      </c>
      <c r="E27" s="30" t="s">
        <v>36</v>
      </c>
      <c r="F27" s="30">
        <v>1</v>
      </c>
      <c r="G27" s="30">
        <v>1</v>
      </c>
      <c r="H27" s="30" t="s">
        <v>37</v>
      </c>
      <c r="I27" s="30" t="s">
        <v>37</v>
      </c>
      <c r="J27" s="30" t="s">
        <v>37</v>
      </c>
      <c r="K27" s="29" t="s">
        <v>145</v>
      </c>
    </row>
    <row r="28" spans="2:11" ht="51.75" customHeight="1" x14ac:dyDescent="0.25">
      <c r="B28" s="22" t="s">
        <v>175</v>
      </c>
      <c r="C28" s="33" t="s">
        <v>38</v>
      </c>
      <c r="D28" s="33" t="s">
        <v>400</v>
      </c>
      <c r="E28" s="30" t="s">
        <v>32</v>
      </c>
      <c r="F28" s="30">
        <v>400.4</v>
      </c>
      <c r="G28" s="30">
        <v>400.4</v>
      </c>
      <c r="H28" s="30">
        <v>30</v>
      </c>
      <c r="I28" s="30">
        <v>30</v>
      </c>
      <c r="J28" s="30">
        <v>30</v>
      </c>
      <c r="K28" s="39" t="s">
        <v>166</v>
      </c>
    </row>
    <row r="29" spans="2:11" ht="38.25" x14ac:dyDescent="0.25">
      <c r="B29" s="22" t="s">
        <v>176</v>
      </c>
      <c r="C29" s="33" t="s">
        <v>39</v>
      </c>
      <c r="D29" s="33" t="s">
        <v>40</v>
      </c>
      <c r="E29" s="30" t="s">
        <v>29</v>
      </c>
      <c r="F29" s="30">
        <v>1</v>
      </c>
      <c r="G29" s="30">
        <v>1</v>
      </c>
      <c r="H29" s="30">
        <v>1</v>
      </c>
      <c r="I29" s="30">
        <v>1</v>
      </c>
      <c r="J29" s="30">
        <v>1</v>
      </c>
      <c r="K29" s="41"/>
    </row>
    <row r="30" spans="2:11" ht="48.75" customHeight="1" x14ac:dyDescent="0.25">
      <c r="B30" s="42" t="s">
        <v>41</v>
      </c>
      <c r="C30" s="33" t="s">
        <v>42</v>
      </c>
      <c r="D30" s="51" t="s">
        <v>44</v>
      </c>
      <c r="E30" s="43" t="s">
        <v>32</v>
      </c>
      <c r="F30" s="43">
        <v>235031</v>
      </c>
      <c r="G30" s="43">
        <v>323000</v>
      </c>
      <c r="H30" s="43">
        <v>319166</v>
      </c>
      <c r="I30" s="43">
        <v>319166</v>
      </c>
      <c r="J30" s="43">
        <v>319166</v>
      </c>
      <c r="K30" s="24" t="s">
        <v>166</v>
      </c>
    </row>
    <row r="31" spans="2:11" ht="39" customHeight="1" x14ac:dyDescent="0.25">
      <c r="B31" s="42"/>
      <c r="C31" s="33" t="s">
        <v>43</v>
      </c>
      <c r="D31" s="51"/>
      <c r="E31" s="43"/>
      <c r="F31" s="43"/>
      <c r="G31" s="43"/>
      <c r="H31" s="43"/>
      <c r="I31" s="43"/>
      <c r="J31" s="43"/>
      <c r="K31" s="25"/>
    </row>
    <row r="32" spans="2:11" ht="63.75" customHeight="1" x14ac:dyDescent="0.25">
      <c r="B32" s="29" t="s">
        <v>45</v>
      </c>
      <c r="C32" s="33" t="s">
        <v>46</v>
      </c>
      <c r="D32" s="33" t="s">
        <v>47</v>
      </c>
      <c r="E32" s="30" t="s">
        <v>48</v>
      </c>
      <c r="F32" s="30">
        <v>120</v>
      </c>
      <c r="G32" s="30">
        <v>150</v>
      </c>
      <c r="H32" s="30">
        <v>120</v>
      </c>
      <c r="I32" s="30">
        <v>0</v>
      </c>
      <c r="J32" s="30">
        <v>0</v>
      </c>
      <c r="K32" s="42" t="s">
        <v>178</v>
      </c>
    </row>
    <row r="33" spans="2:11" ht="65.25" customHeight="1" x14ac:dyDescent="0.25">
      <c r="B33" s="29" t="s">
        <v>49</v>
      </c>
      <c r="C33" s="33" t="s">
        <v>50</v>
      </c>
      <c r="D33" s="33" t="s">
        <v>51</v>
      </c>
      <c r="E33" s="30" t="s">
        <v>52</v>
      </c>
      <c r="F33" s="30">
        <v>75</v>
      </c>
      <c r="G33" s="30">
        <v>0</v>
      </c>
      <c r="H33" s="30">
        <v>0</v>
      </c>
      <c r="I33" s="30">
        <v>0</v>
      </c>
      <c r="J33" s="30">
        <v>0</v>
      </c>
      <c r="K33" s="42"/>
    </row>
    <row r="34" spans="2:11" ht="63" customHeight="1" x14ac:dyDescent="0.25">
      <c r="B34" s="42" t="s">
        <v>53</v>
      </c>
      <c r="C34" s="33" t="s">
        <v>54</v>
      </c>
      <c r="D34" s="51" t="s">
        <v>56</v>
      </c>
      <c r="E34" s="43" t="s">
        <v>22</v>
      </c>
      <c r="F34" s="43">
        <v>83920</v>
      </c>
      <c r="G34" s="43">
        <v>83013</v>
      </c>
      <c r="H34" s="43">
        <v>83013</v>
      </c>
      <c r="I34" s="43">
        <v>83013</v>
      </c>
      <c r="J34" s="43">
        <v>83013</v>
      </c>
      <c r="K34" s="42" t="s">
        <v>177</v>
      </c>
    </row>
    <row r="35" spans="2:11" ht="49.5" customHeight="1" x14ac:dyDescent="0.25">
      <c r="B35" s="42"/>
      <c r="C35" s="33" t="s">
        <v>55</v>
      </c>
      <c r="D35" s="51"/>
      <c r="E35" s="43"/>
      <c r="F35" s="43"/>
      <c r="G35" s="43"/>
      <c r="H35" s="43"/>
      <c r="I35" s="43"/>
      <c r="J35" s="43"/>
      <c r="K35" s="42"/>
    </row>
    <row r="36" spans="2:11" ht="58.5" customHeight="1" x14ac:dyDescent="0.25">
      <c r="B36" s="29" t="s">
        <v>179</v>
      </c>
      <c r="C36" s="33" t="s">
        <v>57</v>
      </c>
      <c r="D36" s="33" t="s">
        <v>25</v>
      </c>
      <c r="E36" s="33" t="s">
        <v>22</v>
      </c>
      <c r="F36" s="30">
        <v>1345</v>
      </c>
      <c r="G36" s="30">
        <v>1345</v>
      </c>
      <c r="H36" s="30">
        <v>1345</v>
      </c>
      <c r="I36" s="30">
        <v>1345</v>
      </c>
      <c r="J36" s="30">
        <v>1345</v>
      </c>
      <c r="K36" s="42"/>
    </row>
    <row r="37" spans="2:11" ht="36" customHeight="1" x14ac:dyDescent="0.25">
      <c r="B37" s="29" t="s">
        <v>180</v>
      </c>
      <c r="C37" s="33" t="s">
        <v>58</v>
      </c>
      <c r="D37" s="33" t="s">
        <v>59</v>
      </c>
      <c r="E37" s="30" t="s">
        <v>29</v>
      </c>
      <c r="F37" s="30">
        <v>79</v>
      </c>
      <c r="G37" s="30">
        <v>79</v>
      </c>
      <c r="H37" s="30">
        <v>220</v>
      </c>
      <c r="I37" s="30">
        <v>220</v>
      </c>
      <c r="J37" s="30">
        <v>220</v>
      </c>
      <c r="K37" s="42"/>
    </row>
    <row r="38" spans="2:11" ht="46.5" customHeight="1" x14ac:dyDescent="0.25">
      <c r="B38" s="29" t="s">
        <v>181</v>
      </c>
      <c r="C38" s="33" t="s">
        <v>60</v>
      </c>
      <c r="D38" s="33" t="s">
        <v>61</v>
      </c>
      <c r="E38" s="30" t="s">
        <v>29</v>
      </c>
      <c r="F38" s="30">
        <v>1</v>
      </c>
      <c r="G38" s="30">
        <v>1</v>
      </c>
      <c r="H38" s="30">
        <v>6</v>
      </c>
      <c r="I38" s="30">
        <v>6</v>
      </c>
      <c r="J38" s="30">
        <v>6</v>
      </c>
      <c r="K38" s="42" t="s">
        <v>281</v>
      </c>
    </row>
    <row r="39" spans="2:11" ht="51" customHeight="1" x14ac:dyDescent="0.25">
      <c r="B39" s="29" t="s">
        <v>182</v>
      </c>
      <c r="C39" s="33" t="s">
        <v>62</v>
      </c>
      <c r="D39" s="33" t="s">
        <v>63</v>
      </c>
      <c r="E39" s="30" t="s">
        <v>29</v>
      </c>
      <c r="F39" s="30">
        <v>1</v>
      </c>
      <c r="G39" s="30">
        <v>1</v>
      </c>
      <c r="H39" s="30">
        <v>3</v>
      </c>
      <c r="I39" s="30">
        <v>3</v>
      </c>
      <c r="J39" s="30">
        <v>3</v>
      </c>
      <c r="K39" s="42"/>
    </row>
    <row r="40" spans="2:11" ht="39" customHeight="1" x14ac:dyDescent="0.25">
      <c r="B40" s="29" t="s">
        <v>183</v>
      </c>
      <c r="C40" s="33" t="s">
        <v>64</v>
      </c>
      <c r="D40" s="33" t="s">
        <v>65</v>
      </c>
      <c r="E40" s="30" t="s">
        <v>32</v>
      </c>
      <c r="F40" s="30">
        <v>700</v>
      </c>
      <c r="G40" s="30">
        <v>700</v>
      </c>
      <c r="H40" s="30">
        <v>700</v>
      </c>
      <c r="I40" s="30">
        <v>700</v>
      </c>
      <c r="J40" s="30">
        <v>700</v>
      </c>
      <c r="K40" s="42"/>
    </row>
    <row r="41" spans="2:11" ht="51" customHeight="1" x14ac:dyDescent="0.25">
      <c r="B41" s="29" t="s">
        <v>184</v>
      </c>
      <c r="C41" s="33" t="s">
        <v>66</v>
      </c>
      <c r="D41" s="33" t="s">
        <v>25</v>
      </c>
      <c r="E41" s="30" t="s">
        <v>22</v>
      </c>
      <c r="F41" s="30">
        <v>202518</v>
      </c>
      <c r="G41" s="30">
        <v>202518</v>
      </c>
      <c r="H41" s="30">
        <v>202518</v>
      </c>
      <c r="I41" s="30">
        <v>202518</v>
      </c>
      <c r="J41" s="30">
        <v>202518</v>
      </c>
      <c r="K41" s="42"/>
    </row>
    <row r="42" spans="2:11" ht="26.25" customHeight="1" x14ac:dyDescent="0.25">
      <c r="B42" s="29" t="s">
        <v>185</v>
      </c>
      <c r="C42" s="33" t="s">
        <v>67</v>
      </c>
      <c r="D42" s="33" t="s">
        <v>68</v>
      </c>
      <c r="E42" s="30" t="s">
        <v>36</v>
      </c>
      <c r="F42" s="30">
        <v>3</v>
      </c>
      <c r="G42" s="30">
        <v>1</v>
      </c>
      <c r="H42" s="30">
        <v>3</v>
      </c>
      <c r="I42" s="30">
        <v>3</v>
      </c>
      <c r="J42" s="30">
        <v>3</v>
      </c>
      <c r="K42" s="42"/>
    </row>
    <row r="43" spans="2:11" ht="53.25" customHeight="1" x14ac:dyDescent="0.25">
      <c r="B43" s="29" t="s">
        <v>186</v>
      </c>
      <c r="C43" s="33" t="s">
        <v>69</v>
      </c>
      <c r="D43" s="33" t="s">
        <v>70</v>
      </c>
      <c r="E43" s="30" t="s">
        <v>36</v>
      </c>
      <c r="F43" s="30">
        <v>1</v>
      </c>
      <c r="G43" s="30">
        <v>0</v>
      </c>
      <c r="H43" s="30">
        <v>0</v>
      </c>
      <c r="I43" s="30">
        <v>0</v>
      </c>
      <c r="J43" s="30">
        <v>0</v>
      </c>
      <c r="K43" s="42"/>
    </row>
    <row r="44" spans="2:11" ht="88.5" customHeight="1" x14ac:dyDescent="0.25">
      <c r="B44" s="29" t="s">
        <v>187</v>
      </c>
      <c r="C44" s="33" t="s">
        <v>71</v>
      </c>
      <c r="D44" s="33" t="s">
        <v>59</v>
      </c>
      <c r="E44" s="30" t="s">
        <v>36</v>
      </c>
      <c r="F44" s="30">
        <v>197</v>
      </c>
      <c r="G44" s="30">
        <f>197+629</f>
        <v>826</v>
      </c>
      <c r="H44" s="30">
        <v>20</v>
      </c>
      <c r="I44" s="30">
        <v>0</v>
      </c>
      <c r="J44" s="30">
        <v>0</v>
      </c>
      <c r="K44" s="29" t="s">
        <v>278</v>
      </c>
    </row>
    <row r="45" spans="2:11" ht="48.75" customHeight="1" x14ac:dyDescent="0.25">
      <c r="B45" s="29" t="s">
        <v>188</v>
      </c>
      <c r="C45" s="33" t="s">
        <v>72</v>
      </c>
      <c r="D45" s="33" t="s">
        <v>73</v>
      </c>
      <c r="E45" s="30" t="s">
        <v>36</v>
      </c>
      <c r="F45" s="30">
        <v>3</v>
      </c>
      <c r="G45" s="30">
        <v>0</v>
      </c>
      <c r="H45" s="30">
        <v>3</v>
      </c>
      <c r="I45" s="30">
        <v>3</v>
      </c>
      <c r="J45" s="30">
        <v>3</v>
      </c>
      <c r="K45" s="29" t="s">
        <v>281</v>
      </c>
    </row>
    <row r="46" spans="2:11" ht="39" customHeight="1" x14ac:dyDescent="0.25">
      <c r="B46" s="29" t="s">
        <v>74</v>
      </c>
      <c r="C46" s="33" t="s">
        <v>75</v>
      </c>
      <c r="D46" s="33" t="s">
        <v>76</v>
      </c>
      <c r="E46" s="30" t="s">
        <v>22</v>
      </c>
      <c r="F46" s="30">
        <v>545</v>
      </c>
      <c r="G46" s="30">
        <v>540</v>
      </c>
      <c r="H46" s="30">
        <v>540</v>
      </c>
      <c r="I46" s="30">
        <v>540</v>
      </c>
      <c r="J46" s="30">
        <v>540</v>
      </c>
      <c r="K46" s="35"/>
    </row>
    <row r="47" spans="2:11" ht="64.5" customHeight="1" x14ac:dyDescent="0.25">
      <c r="B47" s="36" t="s">
        <v>189</v>
      </c>
      <c r="C47" s="33" t="s">
        <v>77</v>
      </c>
      <c r="D47" s="33" t="s">
        <v>76</v>
      </c>
      <c r="E47" s="33" t="s">
        <v>78</v>
      </c>
      <c r="F47" s="30">
        <v>208.4</v>
      </c>
      <c r="G47" s="30">
        <v>235</v>
      </c>
      <c r="H47" s="30">
        <v>0</v>
      </c>
      <c r="I47" s="30">
        <v>0</v>
      </c>
      <c r="J47" s="30">
        <v>0</v>
      </c>
      <c r="K47" s="29" t="s">
        <v>280</v>
      </c>
    </row>
    <row r="48" spans="2:11" ht="25.5" customHeight="1" x14ac:dyDescent="0.25">
      <c r="B48" s="36" t="s">
        <v>190</v>
      </c>
      <c r="C48" s="33" t="s">
        <v>80</v>
      </c>
      <c r="D48" s="33" t="s">
        <v>81</v>
      </c>
      <c r="E48" s="33" t="s">
        <v>36</v>
      </c>
      <c r="F48" s="30">
        <v>197</v>
      </c>
      <c r="G48" s="30">
        <v>0</v>
      </c>
      <c r="H48" s="30">
        <v>0</v>
      </c>
      <c r="I48" s="30">
        <v>0</v>
      </c>
      <c r="J48" s="30">
        <v>0</v>
      </c>
      <c r="K48" s="42" t="s">
        <v>279</v>
      </c>
    </row>
    <row r="49" spans="2:11" ht="39" customHeight="1" x14ac:dyDescent="0.25">
      <c r="B49" s="36" t="s">
        <v>191</v>
      </c>
      <c r="C49" s="33" t="s">
        <v>82</v>
      </c>
      <c r="D49" s="33" t="s">
        <v>83</v>
      </c>
      <c r="E49" s="30" t="s">
        <v>36</v>
      </c>
      <c r="F49" s="30">
        <v>256</v>
      </c>
      <c r="G49" s="30">
        <v>51</v>
      </c>
      <c r="H49" s="30">
        <v>1</v>
      </c>
      <c r="I49" s="30">
        <v>1</v>
      </c>
      <c r="J49" s="30">
        <v>0</v>
      </c>
      <c r="K49" s="42"/>
    </row>
    <row r="50" spans="2:11" ht="39" customHeight="1" x14ac:dyDescent="0.25">
      <c r="B50" s="36" t="s">
        <v>192</v>
      </c>
      <c r="C50" s="33" t="s">
        <v>84</v>
      </c>
      <c r="D50" s="33" t="s">
        <v>85</v>
      </c>
      <c r="E50" s="30" t="s">
        <v>36</v>
      </c>
      <c r="F50" s="30">
        <v>6</v>
      </c>
      <c r="G50" s="30" t="s">
        <v>37</v>
      </c>
      <c r="H50" s="30" t="s">
        <v>37</v>
      </c>
      <c r="I50" s="30" t="s">
        <v>37</v>
      </c>
      <c r="J50" s="30" t="s">
        <v>37</v>
      </c>
      <c r="K50" s="42"/>
    </row>
    <row r="51" spans="2:11" ht="39" customHeight="1" x14ac:dyDescent="0.25">
      <c r="B51" s="36" t="s">
        <v>193</v>
      </c>
      <c r="C51" s="33" t="s">
        <v>86</v>
      </c>
      <c r="D51" s="33" t="s">
        <v>87</v>
      </c>
      <c r="E51" s="30" t="s">
        <v>36</v>
      </c>
      <c r="F51" s="30">
        <v>570</v>
      </c>
      <c r="G51" s="30">
        <v>570</v>
      </c>
      <c r="H51" s="30">
        <v>570</v>
      </c>
      <c r="I51" s="30">
        <v>570</v>
      </c>
      <c r="J51" s="30">
        <v>570</v>
      </c>
      <c r="K51" s="42" t="s">
        <v>177</v>
      </c>
    </row>
    <row r="52" spans="2:11" ht="64.5" customHeight="1" x14ac:dyDescent="0.25">
      <c r="B52" s="36" t="s">
        <v>194</v>
      </c>
      <c r="C52" s="33" t="s">
        <v>88</v>
      </c>
      <c r="D52" s="33" t="s">
        <v>89</v>
      </c>
      <c r="E52" s="30" t="s">
        <v>90</v>
      </c>
      <c r="F52" s="30">
        <v>367579.48</v>
      </c>
      <c r="G52" s="30">
        <v>367579.48</v>
      </c>
      <c r="H52" s="30">
        <v>367579.48</v>
      </c>
      <c r="I52" s="30">
        <v>367579.48</v>
      </c>
      <c r="J52" s="30">
        <v>367579.48</v>
      </c>
      <c r="K52" s="42"/>
    </row>
    <row r="53" spans="2:11" ht="63.75" customHeight="1" x14ac:dyDescent="0.25">
      <c r="B53" s="36" t="s">
        <v>195</v>
      </c>
      <c r="C53" s="33" t="s">
        <v>91</v>
      </c>
      <c r="D53" s="33" t="s">
        <v>89</v>
      </c>
      <c r="E53" s="30" t="s">
        <v>90</v>
      </c>
      <c r="F53" s="30">
        <v>232230.1</v>
      </c>
      <c r="G53" s="30">
        <v>232230.1</v>
      </c>
      <c r="H53" s="30">
        <v>232230.1</v>
      </c>
      <c r="I53" s="30">
        <v>232230.1</v>
      </c>
      <c r="J53" s="30">
        <v>232230.1</v>
      </c>
      <c r="K53" s="42"/>
    </row>
    <row r="54" spans="2:11" ht="48.75" customHeight="1" x14ac:dyDescent="0.25">
      <c r="B54" s="36" t="s">
        <v>196</v>
      </c>
      <c r="C54" s="33" t="s">
        <v>92</v>
      </c>
      <c r="D54" s="33" t="s">
        <v>93</v>
      </c>
      <c r="E54" s="30" t="s">
        <v>32</v>
      </c>
      <c r="F54" s="30">
        <v>867.66</v>
      </c>
      <c r="G54" s="30">
        <v>867.66</v>
      </c>
      <c r="H54" s="30">
        <v>2513.1999999999998</v>
      </c>
      <c r="I54" s="30">
        <v>2513.1999999999998</v>
      </c>
      <c r="J54" s="30">
        <v>2513.1999999999998</v>
      </c>
      <c r="K54" s="42"/>
    </row>
    <row r="55" spans="2:11" ht="39" customHeight="1" x14ac:dyDescent="0.25">
      <c r="B55" s="36" t="s">
        <v>197</v>
      </c>
      <c r="C55" s="33" t="s">
        <v>94</v>
      </c>
      <c r="D55" s="33" t="s">
        <v>95</v>
      </c>
      <c r="E55" s="30" t="s">
        <v>36</v>
      </c>
      <c r="F55" s="30" t="s">
        <v>37</v>
      </c>
      <c r="G55" s="30">
        <v>110</v>
      </c>
      <c r="H55" s="30">
        <v>110</v>
      </c>
      <c r="I55" s="30">
        <v>110</v>
      </c>
      <c r="J55" s="30">
        <v>110</v>
      </c>
      <c r="K55" s="42"/>
    </row>
    <row r="56" spans="2:11" ht="71.25" customHeight="1" x14ac:dyDescent="0.25">
      <c r="B56" s="36" t="s">
        <v>198</v>
      </c>
      <c r="C56" s="33" t="s">
        <v>96</v>
      </c>
      <c r="D56" s="33" t="s">
        <v>97</v>
      </c>
      <c r="E56" s="33" t="s">
        <v>36</v>
      </c>
      <c r="F56" s="30">
        <v>2</v>
      </c>
      <c r="G56" s="30" t="s">
        <v>37</v>
      </c>
      <c r="H56" s="30" t="s">
        <v>37</v>
      </c>
      <c r="I56" s="30" t="s">
        <v>37</v>
      </c>
      <c r="J56" s="30" t="s">
        <v>37</v>
      </c>
      <c r="K56" s="29" t="s">
        <v>282</v>
      </c>
    </row>
    <row r="57" spans="2:11" ht="75" customHeight="1" x14ac:dyDescent="0.25">
      <c r="B57" s="36" t="s">
        <v>199</v>
      </c>
      <c r="C57" s="33" t="s">
        <v>98</v>
      </c>
      <c r="D57" s="33" t="s">
        <v>95</v>
      </c>
      <c r="E57" s="33" t="s">
        <v>36</v>
      </c>
      <c r="F57" s="30" t="s">
        <v>37</v>
      </c>
      <c r="G57" s="30">
        <v>26</v>
      </c>
      <c r="H57" s="30">
        <v>6</v>
      </c>
      <c r="I57" s="30" t="s">
        <v>37</v>
      </c>
      <c r="J57" s="30" t="s">
        <v>37</v>
      </c>
      <c r="K57" s="29" t="s">
        <v>166</v>
      </c>
    </row>
    <row r="58" spans="2:11" ht="69.75" customHeight="1" x14ac:dyDescent="0.25">
      <c r="B58" s="36" t="s">
        <v>200</v>
      </c>
      <c r="C58" s="33" t="s">
        <v>413</v>
      </c>
      <c r="D58" s="33" t="s">
        <v>99</v>
      </c>
      <c r="E58" s="30" t="s">
        <v>78</v>
      </c>
      <c r="F58" s="30" t="s">
        <v>37</v>
      </c>
      <c r="G58" s="30">
        <v>10</v>
      </c>
      <c r="H58" s="30">
        <f>10+974</f>
        <v>984</v>
      </c>
      <c r="I58" s="30" t="s">
        <v>37</v>
      </c>
      <c r="J58" s="30" t="s">
        <v>37</v>
      </c>
      <c r="K58" s="30" t="s">
        <v>277</v>
      </c>
    </row>
    <row r="59" spans="2:11" ht="27.75" customHeight="1" x14ac:dyDescent="0.25">
      <c r="B59" s="36" t="s">
        <v>201</v>
      </c>
      <c r="C59" s="33" t="s">
        <v>384</v>
      </c>
      <c r="D59" s="33" t="s">
        <v>106</v>
      </c>
      <c r="E59" s="30" t="s">
        <v>36</v>
      </c>
      <c r="F59" s="30"/>
      <c r="G59" s="30"/>
      <c r="H59" s="30">
        <v>1</v>
      </c>
      <c r="I59" s="30">
        <v>1</v>
      </c>
      <c r="J59" s="30">
        <v>1</v>
      </c>
      <c r="K59" s="39" t="s">
        <v>166</v>
      </c>
    </row>
    <row r="60" spans="2:11" ht="54.75" customHeight="1" x14ac:dyDescent="0.25">
      <c r="B60" s="36" t="s">
        <v>383</v>
      </c>
      <c r="C60" s="33" t="s">
        <v>411</v>
      </c>
      <c r="D60" s="33" t="s">
        <v>99</v>
      </c>
      <c r="E60" s="30" t="s">
        <v>78</v>
      </c>
      <c r="F60" s="30" t="s">
        <v>37</v>
      </c>
      <c r="G60" s="30" t="s">
        <v>37</v>
      </c>
      <c r="H60" s="30">
        <v>511.5</v>
      </c>
      <c r="I60" s="30" t="s">
        <v>37</v>
      </c>
      <c r="J60" s="30" t="s">
        <v>37</v>
      </c>
      <c r="K60" s="40"/>
    </row>
    <row r="61" spans="2:11" ht="54.75" customHeight="1" x14ac:dyDescent="0.25">
      <c r="B61" s="77" t="s">
        <v>410</v>
      </c>
      <c r="C61" s="78" t="s">
        <v>416</v>
      </c>
      <c r="D61" s="78" t="s">
        <v>417</v>
      </c>
      <c r="E61" s="71" t="s">
        <v>36</v>
      </c>
      <c r="F61" s="71" t="s">
        <v>37</v>
      </c>
      <c r="G61" s="71" t="s">
        <v>37</v>
      </c>
      <c r="H61" s="71">
        <v>4</v>
      </c>
      <c r="I61" s="71" t="s">
        <v>37</v>
      </c>
      <c r="J61" s="71" t="s">
        <v>37</v>
      </c>
      <c r="K61" s="41"/>
    </row>
    <row r="62" spans="2:11" ht="76.5" customHeight="1" x14ac:dyDescent="0.25">
      <c r="B62" s="42" t="s">
        <v>100</v>
      </c>
      <c r="C62" s="33" t="s">
        <v>101</v>
      </c>
      <c r="D62" s="51" t="s">
        <v>103</v>
      </c>
      <c r="E62" s="43" t="s">
        <v>36</v>
      </c>
      <c r="F62" s="43">
        <v>12</v>
      </c>
      <c r="G62" s="43">
        <v>12</v>
      </c>
      <c r="H62" s="43">
        <v>12</v>
      </c>
      <c r="I62" s="43">
        <v>12</v>
      </c>
      <c r="J62" s="43">
        <v>12</v>
      </c>
      <c r="K62" s="42" t="s">
        <v>276</v>
      </c>
    </row>
    <row r="63" spans="2:11" ht="63.75" customHeight="1" x14ac:dyDescent="0.25">
      <c r="B63" s="42"/>
      <c r="C63" s="33" t="s">
        <v>102</v>
      </c>
      <c r="D63" s="51"/>
      <c r="E63" s="43"/>
      <c r="F63" s="43"/>
      <c r="G63" s="43"/>
      <c r="H63" s="43"/>
      <c r="I63" s="43"/>
      <c r="J63" s="43"/>
      <c r="K63" s="42"/>
    </row>
    <row r="64" spans="2:11" ht="56.25" customHeight="1" x14ac:dyDescent="0.25">
      <c r="B64" s="36" t="s">
        <v>202</v>
      </c>
      <c r="C64" s="33" t="s">
        <v>104</v>
      </c>
      <c r="D64" s="33" t="s">
        <v>103</v>
      </c>
      <c r="E64" s="30" t="s">
        <v>22</v>
      </c>
      <c r="F64" s="30">
        <v>200</v>
      </c>
      <c r="G64" s="30">
        <v>200</v>
      </c>
      <c r="H64" s="30">
        <v>200</v>
      </c>
      <c r="I64" s="30">
        <v>200</v>
      </c>
      <c r="J64" s="30">
        <v>200</v>
      </c>
      <c r="K64" s="42"/>
    </row>
    <row r="65" spans="2:11" ht="44.25" customHeight="1" x14ac:dyDescent="0.25">
      <c r="B65" s="36" t="s">
        <v>203</v>
      </c>
      <c r="C65" s="33" t="s">
        <v>105</v>
      </c>
      <c r="D65" s="33" t="s">
        <v>106</v>
      </c>
      <c r="E65" s="30" t="s">
        <v>36</v>
      </c>
      <c r="F65" s="30">
        <v>36</v>
      </c>
      <c r="G65" s="30">
        <v>36</v>
      </c>
      <c r="H65" s="30">
        <v>36</v>
      </c>
      <c r="I65" s="30">
        <v>36</v>
      </c>
      <c r="J65" s="30">
        <v>36</v>
      </c>
      <c r="K65" s="42"/>
    </row>
    <row r="66" spans="2:11" ht="63.75" x14ac:dyDescent="0.25">
      <c r="B66" s="36" t="s">
        <v>204</v>
      </c>
      <c r="C66" s="33" t="s">
        <v>107</v>
      </c>
      <c r="D66" s="33" t="s">
        <v>108</v>
      </c>
      <c r="E66" s="30" t="s">
        <v>36</v>
      </c>
      <c r="F66" s="30">
        <v>17</v>
      </c>
      <c r="G66" s="30">
        <v>17</v>
      </c>
      <c r="H66" s="30">
        <v>17</v>
      </c>
      <c r="I66" s="30">
        <v>17</v>
      </c>
      <c r="J66" s="30">
        <v>17</v>
      </c>
      <c r="K66" s="29" t="s">
        <v>166</v>
      </c>
    </row>
    <row r="67" spans="2:11" ht="114.75" x14ac:dyDescent="0.25">
      <c r="B67" s="36" t="s">
        <v>205</v>
      </c>
      <c r="C67" s="33" t="s">
        <v>109</v>
      </c>
      <c r="D67" s="33" t="s">
        <v>110</v>
      </c>
      <c r="E67" s="33" t="s">
        <v>36</v>
      </c>
      <c r="F67" s="30">
        <v>35</v>
      </c>
      <c r="G67" s="30">
        <v>17</v>
      </c>
      <c r="H67" s="30">
        <v>30</v>
      </c>
      <c r="I67" s="30">
        <v>0</v>
      </c>
      <c r="J67" s="30">
        <v>0</v>
      </c>
      <c r="K67" s="29" t="s">
        <v>275</v>
      </c>
    </row>
    <row r="68" spans="2:11" ht="63.75" x14ac:dyDescent="0.25">
      <c r="B68" s="36" t="s">
        <v>206</v>
      </c>
      <c r="C68" s="33" t="s">
        <v>111</v>
      </c>
      <c r="D68" s="33" t="s">
        <v>110</v>
      </c>
      <c r="E68" s="33" t="s">
        <v>36</v>
      </c>
      <c r="F68" s="30">
        <v>5</v>
      </c>
      <c r="G68" s="30">
        <v>0</v>
      </c>
      <c r="H68" s="30">
        <v>30</v>
      </c>
      <c r="I68" s="30">
        <v>0</v>
      </c>
      <c r="J68" s="30">
        <v>0</v>
      </c>
      <c r="K68" s="29" t="s">
        <v>166</v>
      </c>
    </row>
    <row r="69" spans="2:11" ht="25.5" customHeight="1" x14ac:dyDescent="0.25">
      <c r="B69" s="36" t="s">
        <v>207</v>
      </c>
      <c r="C69" s="33" t="s">
        <v>112</v>
      </c>
      <c r="D69" s="33" t="s">
        <v>113</v>
      </c>
      <c r="E69" s="33" t="s">
        <v>32</v>
      </c>
      <c r="F69" s="30">
        <v>2.2949999999999999</v>
      </c>
      <c r="G69" s="30">
        <v>0</v>
      </c>
      <c r="H69" s="30">
        <v>0</v>
      </c>
      <c r="I69" s="30">
        <v>0</v>
      </c>
      <c r="J69" s="30">
        <v>0</v>
      </c>
      <c r="K69" s="42" t="s">
        <v>274</v>
      </c>
    </row>
    <row r="70" spans="2:11" ht="25.5" x14ac:dyDescent="0.25">
      <c r="B70" s="36" t="s">
        <v>208</v>
      </c>
      <c r="C70" s="33" t="s">
        <v>399</v>
      </c>
      <c r="D70" s="33" t="s">
        <v>114</v>
      </c>
      <c r="E70" s="30" t="s">
        <v>22</v>
      </c>
      <c r="F70" s="30">
        <v>0</v>
      </c>
      <c r="G70" s="30">
        <v>50</v>
      </c>
      <c r="H70" s="30">
        <v>0</v>
      </c>
      <c r="I70" s="30">
        <v>0</v>
      </c>
      <c r="J70" s="30">
        <v>0</v>
      </c>
      <c r="K70" s="42"/>
    </row>
    <row r="71" spans="2:11" ht="63.75" x14ac:dyDescent="0.25">
      <c r="B71" s="36" t="s">
        <v>209</v>
      </c>
      <c r="C71" s="33" t="s">
        <v>115</v>
      </c>
      <c r="D71" s="33" t="s">
        <v>116</v>
      </c>
      <c r="E71" s="30" t="s">
        <v>117</v>
      </c>
      <c r="F71" s="30" t="s">
        <v>37</v>
      </c>
      <c r="G71" s="30">
        <v>16</v>
      </c>
      <c r="H71" s="30" t="s">
        <v>37</v>
      </c>
      <c r="I71" s="30" t="s">
        <v>37</v>
      </c>
      <c r="J71" s="30" t="s">
        <v>37</v>
      </c>
      <c r="K71" s="29" t="s">
        <v>166</v>
      </c>
    </row>
    <row r="72" spans="2:11" ht="89.25" x14ac:dyDescent="0.25">
      <c r="B72" s="36" t="s">
        <v>210</v>
      </c>
      <c r="C72" s="33" t="s">
        <v>118</v>
      </c>
      <c r="D72" s="33" t="s">
        <v>116</v>
      </c>
      <c r="E72" s="30" t="s">
        <v>117</v>
      </c>
      <c r="F72" s="30" t="s">
        <v>37</v>
      </c>
      <c r="G72" s="30">
        <v>1</v>
      </c>
      <c r="H72" s="30" t="s">
        <v>37</v>
      </c>
      <c r="I72" s="30" t="s">
        <v>37</v>
      </c>
      <c r="J72" s="30" t="s">
        <v>37</v>
      </c>
      <c r="K72" s="29" t="s">
        <v>274</v>
      </c>
    </row>
    <row r="73" spans="2:11" ht="63.75" customHeight="1" x14ac:dyDescent="0.25">
      <c r="B73" s="36" t="s">
        <v>385</v>
      </c>
      <c r="C73" s="33" t="s">
        <v>394</v>
      </c>
      <c r="D73" s="33" t="s">
        <v>116</v>
      </c>
      <c r="E73" s="30" t="s">
        <v>117</v>
      </c>
      <c r="F73" s="30"/>
      <c r="G73" s="30"/>
      <c r="H73" s="30">
        <v>25</v>
      </c>
      <c r="I73" s="30" t="s">
        <v>37</v>
      </c>
      <c r="J73" s="30" t="s">
        <v>37</v>
      </c>
      <c r="K73" s="39" t="s">
        <v>166</v>
      </c>
    </row>
    <row r="74" spans="2:11" ht="25.5" x14ac:dyDescent="0.25">
      <c r="B74" s="36" t="s">
        <v>393</v>
      </c>
      <c r="C74" s="33" t="s">
        <v>386</v>
      </c>
      <c r="D74" s="33" t="s">
        <v>116</v>
      </c>
      <c r="E74" s="30" t="s">
        <v>117</v>
      </c>
      <c r="F74" s="30"/>
      <c r="G74" s="30"/>
      <c r="H74" s="30">
        <v>2</v>
      </c>
      <c r="I74" s="30" t="s">
        <v>37</v>
      </c>
      <c r="J74" s="30" t="s">
        <v>37</v>
      </c>
      <c r="K74" s="41"/>
    </row>
    <row r="75" spans="2:11" ht="63.75" x14ac:dyDescent="0.25">
      <c r="B75" s="36" t="s">
        <v>211</v>
      </c>
      <c r="C75" s="33" t="s">
        <v>119</v>
      </c>
      <c r="D75" s="33" t="s">
        <v>120</v>
      </c>
      <c r="E75" s="30"/>
      <c r="F75" s="30">
        <v>22000</v>
      </c>
      <c r="G75" s="30">
        <v>22000</v>
      </c>
      <c r="H75" s="30">
        <v>22000</v>
      </c>
      <c r="I75" s="30">
        <v>22000</v>
      </c>
      <c r="J75" s="30">
        <v>22000</v>
      </c>
      <c r="K75" s="42" t="s">
        <v>273</v>
      </c>
    </row>
    <row r="76" spans="2:11" ht="39" customHeight="1" x14ac:dyDescent="0.25">
      <c r="B76" s="36" t="s">
        <v>212</v>
      </c>
      <c r="C76" s="33" t="s">
        <v>121</v>
      </c>
      <c r="D76" s="33" t="s">
        <v>120</v>
      </c>
      <c r="E76" s="30" t="s">
        <v>22</v>
      </c>
      <c r="F76" s="30">
        <v>11000</v>
      </c>
      <c r="G76" s="30">
        <v>11000</v>
      </c>
      <c r="H76" s="30">
        <v>11000</v>
      </c>
      <c r="I76" s="30">
        <v>11000</v>
      </c>
      <c r="J76" s="30">
        <v>11000</v>
      </c>
      <c r="K76" s="42"/>
    </row>
    <row r="77" spans="2:11" ht="39" customHeight="1" x14ac:dyDescent="0.25">
      <c r="B77" s="36" t="s">
        <v>213</v>
      </c>
      <c r="C77" s="33" t="s">
        <v>122</v>
      </c>
      <c r="D77" s="33" t="s">
        <v>120</v>
      </c>
      <c r="E77" s="30" t="s">
        <v>22</v>
      </c>
      <c r="F77" s="30">
        <v>11000</v>
      </c>
      <c r="G77" s="30">
        <v>11000</v>
      </c>
      <c r="H77" s="30">
        <v>11000</v>
      </c>
      <c r="I77" s="30">
        <v>11000</v>
      </c>
      <c r="J77" s="30">
        <v>11000</v>
      </c>
      <c r="K77" s="42"/>
    </row>
    <row r="78" spans="2:11" ht="33" customHeight="1" x14ac:dyDescent="0.25">
      <c r="B78" s="36" t="s">
        <v>214</v>
      </c>
      <c r="C78" s="33" t="s">
        <v>123</v>
      </c>
      <c r="D78" s="33" t="s">
        <v>124</v>
      </c>
      <c r="E78" s="30" t="s">
        <v>29</v>
      </c>
      <c r="F78" s="30">
        <v>0</v>
      </c>
      <c r="G78" s="30">
        <v>39</v>
      </c>
      <c r="H78" s="30">
        <v>0</v>
      </c>
      <c r="I78" s="30">
        <v>0</v>
      </c>
      <c r="J78" s="30">
        <v>0</v>
      </c>
      <c r="K78" s="42"/>
    </row>
    <row r="79" spans="2:11" ht="37.5" customHeight="1" x14ac:dyDescent="0.25">
      <c r="B79" s="36" t="s">
        <v>391</v>
      </c>
      <c r="C79" s="33" t="s">
        <v>392</v>
      </c>
      <c r="D79" s="33" t="s">
        <v>70</v>
      </c>
      <c r="E79" s="30" t="s">
        <v>29</v>
      </c>
      <c r="F79" s="30"/>
      <c r="G79" s="30"/>
      <c r="H79" s="30">
        <v>1</v>
      </c>
      <c r="I79" s="30"/>
      <c r="J79" s="30"/>
      <c r="K79" s="29"/>
    </row>
    <row r="80" spans="2:11" ht="15.75" customHeight="1" x14ac:dyDescent="0.25">
      <c r="B80" s="44" t="s">
        <v>125</v>
      </c>
      <c r="C80" s="44"/>
      <c r="D80" s="44"/>
      <c r="E80" s="44"/>
      <c r="F80" s="44"/>
      <c r="G80" s="44"/>
      <c r="H80" s="44"/>
      <c r="I80" s="44"/>
      <c r="J80" s="44"/>
      <c r="K80" s="44"/>
    </row>
    <row r="81" spans="2:11" ht="118.5" customHeight="1" x14ac:dyDescent="0.25">
      <c r="B81" s="29">
        <v>2</v>
      </c>
      <c r="C81" s="33" t="s">
        <v>215</v>
      </c>
      <c r="D81" s="33" t="s">
        <v>126</v>
      </c>
      <c r="E81" s="30" t="s">
        <v>18</v>
      </c>
      <c r="F81" s="30">
        <v>40</v>
      </c>
      <c r="G81" s="30">
        <v>45.05</v>
      </c>
      <c r="H81" s="30">
        <v>46.25</v>
      </c>
      <c r="I81" s="30">
        <v>51.2</v>
      </c>
      <c r="J81" s="30">
        <v>53</v>
      </c>
      <c r="K81" s="42" t="s">
        <v>166</v>
      </c>
    </row>
    <row r="82" spans="2:11" ht="101.25" customHeight="1" x14ac:dyDescent="0.25">
      <c r="B82" s="26"/>
      <c r="C82" s="33" t="s">
        <v>216</v>
      </c>
      <c r="D82" s="33" t="s">
        <v>127</v>
      </c>
      <c r="E82" s="30" t="s">
        <v>128</v>
      </c>
      <c r="F82" s="30">
        <v>84.86</v>
      </c>
      <c r="G82" s="30">
        <v>86.588999999999999</v>
      </c>
      <c r="H82" s="30">
        <v>88.424000000000007</v>
      </c>
      <c r="I82" s="30">
        <v>95.554000000000002</v>
      </c>
      <c r="J82" s="30">
        <v>97</v>
      </c>
      <c r="K82" s="42"/>
    </row>
    <row r="83" spans="2:11" x14ac:dyDescent="0.25">
      <c r="B83" s="49" t="s">
        <v>129</v>
      </c>
      <c r="C83" s="49"/>
      <c r="D83" s="49"/>
      <c r="E83" s="49"/>
      <c r="F83" s="49"/>
      <c r="G83" s="49"/>
      <c r="H83" s="49"/>
      <c r="I83" s="49"/>
      <c r="J83" s="49"/>
      <c r="K83" s="49"/>
    </row>
    <row r="84" spans="2:11" x14ac:dyDescent="0.25">
      <c r="B84" s="50" t="s">
        <v>404</v>
      </c>
      <c r="C84" s="50"/>
      <c r="D84" s="50"/>
      <c r="E84" s="50"/>
      <c r="F84" s="50"/>
      <c r="G84" s="50"/>
      <c r="H84" s="50"/>
      <c r="I84" s="50"/>
      <c r="J84" s="50"/>
      <c r="K84" s="50"/>
    </row>
    <row r="85" spans="2:11" ht="51" customHeight="1" x14ac:dyDescent="0.25">
      <c r="B85" s="36" t="s">
        <v>217</v>
      </c>
      <c r="C85" s="33" t="s">
        <v>130</v>
      </c>
      <c r="D85" s="33" t="s">
        <v>31</v>
      </c>
      <c r="E85" s="33" t="s">
        <v>131</v>
      </c>
      <c r="F85" s="30">
        <v>1576.5719999999999</v>
      </c>
      <c r="G85" s="30">
        <f>1576.572+200</f>
        <v>1776.5719999999999</v>
      </c>
      <c r="H85" s="30">
        <v>1576.5719999999999</v>
      </c>
      <c r="I85" s="30">
        <v>1576.5719999999999</v>
      </c>
      <c r="J85" s="30">
        <v>1576.5719999999999</v>
      </c>
      <c r="K85" s="42" t="s">
        <v>166</v>
      </c>
    </row>
    <row r="86" spans="2:11" ht="36" customHeight="1" x14ac:dyDescent="0.25">
      <c r="B86" s="36" t="s">
        <v>219</v>
      </c>
      <c r="C86" s="33" t="s">
        <v>132</v>
      </c>
      <c r="D86" s="33" t="s">
        <v>31</v>
      </c>
      <c r="E86" s="33" t="s">
        <v>131</v>
      </c>
      <c r="F86" s="30">
        <v>2600</v>
      </c>
      <c r="G86" s="30">
        <f>3203.7+250</f>
        <v>3453.7</v>
      </c>
      <c r="H86" s="30">
        <v>2600</v>
      </c>
      <c r="I86" s="30">
        <v>2600</v>
      </c>
      <c r="J86" s="30">
        <v>2600</v>
      </c>
      <c r="K86" s="42"/>
    </row>
    <row r="87" spans="2:11" ht="48" customHeight="1" x14ac:dyDescent="0.25">
      <c r="B87" s="36" t="s">
        <v>218</v>
      </c>
      <c r="C87" s="33" t="s">
        <v>133</v>
      </c>
      <c r="D87" s="33" t="s">
        <v>134</v>
      </c>
      <c r="E87" s="33" t="s">
        <v>117</v>
      </c>
      <c r="F87" s="30">
        <v>2316</v>
      </c>
      <c r="G87" s="30">
        <v>2316</v>
      </c>
      <c r="H87" s="30">
        <v>2316</v>
      </c>
      <c r="I87" s="30">
        <v>2316</v>
      </c>
      <c r="J87" s="30">
        <v>2316</v>
      </c>
      <c r="K87" s="42"/>
    </row>
    <row r="88" spans="2:11" ht="15.75" customHeight="1" x14ac:dyDescent="0.25">
      <c r="B88" s="48" t="s">
        <v>135</v>
      </c>
      <c r="C88" s="48"/>
      <c r="D88" s="48"/>
      <c r="E88" s="48"/>
      <c r="F88" s="48"/>
      <c r="G88" s="48"/>
      <c r="H88" s="48"/>
      <c r="I88" s="48"/>
      <c r="J88" s="48"/>
      <c r="K88" s="48"/>
    </row>
    <row r="89" spans="2:11" ht="56.25" customHeight="1" x14ac:dyDescent="0.25">
      <c r="B89" s="36" t="s">
        <v>220</v>
      </c>
      <c r="C89" s="33" t="s">
        <v>136</v>
      </c>
      <c r="D89" s="33" t="s">
        <v>79</v>
      </c>
      <c r="E89" s="33" t="s">
        <v>117</v>
      </c>
      <c r="F89" s="30">
        <v>1</v>
      </c>
      <c r="G89" s="30"/>
      <c r="H89" s="30"/>
      <c r="I89" s="30"/>
      <c r="J89" s="30"/>
      <c r="K89" s="42" t="s">
        <v>166</v>
      </c>
    </row>
    <row r="90" spans="2:11" ht="34.5" customHeight="1" x14ac:dyDescent="0.25">
      <c r="B90" s="36" t="s">
        <v>221</v>
      </c>
      <c r="C90" s="33" t="s">
        <v>137</v>
      </c>
      <c r="D90" s="33" t="s">
        <v>79</v>
      </c>
      <c r="E90" s="33" t="s">
        <v>117</v>
      </c>
      <c r="F90" s="30"/>
      <c r="G90" s="30">
        <v>1</v>
      </c>
      <c r="H90" s="30"/>
      <c r="I90" s="30"/>
      <c r="J90" s="30"/>
      <c r="K90" s="42"/>
    </row>
    <row r="91" spans="2:11" ht="52.5" customHeight="1" x14ac:dyDescent="0.25">
      <c r="B91" s="27" t="s">
        <v>224</v>
      </c>
      <c r="C91" s="9" t="s">
        <v>138</v>
      </c>
      <c r="D91" s="33" t="s">
        <v>79</v>
      </c>
      <c r="E91" s="33" t="s">
        <v>117</v>
      </c>
      <c r="F91" s="30">
        <v>1</v>
      </c>
      <c r="G91" s="30">
        <v>0</v>
      </c>
      <c r="H91" s="30"/>
      <c r="I91" s="30"/>
      <c r="J91" s="30"/>
      <c r="K91" s="29" t="s">
        <v>223</v>
      </c>
    </row>
    <row r="92" spans="2:11" ht="15.75" customHeight="1" x14ac:dyDescent="0.25">
      <c r="B92" s="48" t="s">
        <v>405</v>
      </c>
      <c r="C92" s="48"/>
      <c r="D92" s="48"/>
      <c r="E92" s="48"/>
      <c r="F92" s="48"/>
      <c r="G92" s="48"/>
      <c r="H92" s="48"/>
      <c r="I92" s="48"/>
      <c r="J92" s="48"/>
      <c r="K92" s="48"/>
    </row>
    <row r="93" spans="2:11" ht="33.75" customHeight="1" x14ac:dyDescent="0.25">
      <c r="B93" s="36" t="s">
        <v>225</v>
      </c>
      <c r="C93" s="33" t="s">
        <v>139</v>
      </c>
      <c r="D93" s="33" t="s">
        <v>140</v>
      </c>
      <c r="E93" s="33" t="s">
        <v>128</v>
      </c>
      <c r="F93" s="30"/>
      <c r="G93" s="30"/>
      <c r="H93" s="30">
        <v>0.8</v>
      </c>
      <c r="I93" s="30"/>
      <c r="J93" s="30"/>
      <c r="K93" s="42" t="s">
        <v>166</v>
      </c>
    </row>
    <row r="94" spans="2:11" ht="42.75" customHeight="1" x14ac:dyDescent="0.25">
      <c r="B94" s="36" t="s">
        <v>226</v>
      </c>
      <c r="C94" s="33" t="s">
        <v>141</v>
      </c>
      <c r="D94" s="33" t="s">
        <v>142</v>
      </c>
      <c r="E94" s="33" t="s">
        <v>128</v>
      </c>
      <c r="F94" s="30"/>
      <c r="G94" s="30"/>
      <c r="H94" s="30">
        <v>1.9</v>
      </c>
      <c r="I94" s="30"/>
      <c r="J94" s="30"/>
      <c r="K94" s="42"/>
    </row>
    <row r="95" spans="2:11" ht="30.75" customHeight="1" x14ac:dyDescent="0.25">
      <c r="B95" s="36" t="s">
        <v>227</v>
      </c>
      <c r="C95" s="33" t="s">
        <v>143</v>
      </c>
      <c r="D95" s="33" t="s">
        <v>144</v>
      </c>
      <c r="E95" s="33" t="s">
        <v>128</v>
      </c>
      <c r="F95" s="30">
        <v>0.47099999999999997</v>
      </c>
      <c r="G95" s="30"/>
      <c r="H95" s="30"/>
      <c r="I95" s="30"/>
      <c r="J95" s="30"/>
      <c r="K95" s="42"/>
    </row>
    <row r="96" spans="2:11" ht="72" customHeight="1" x14ac:dyDescent="0.25">
      <c r="B96" s="36" t="s">
        <v>228</v>
      </c>
      <c r="C96" s="33" t="s">
        <v>146</v>
      </c>
      <c r="D96" s="33" t="s">
        <v>144</v>
      </c>
      <c r="E96" s="33" t="s">
        <v>128</v>
      </c>
      <c r="F96" s="30"/>
      <c r="G96" s="30">
        <v>1.35</v>
      </c>
      <c r="H96" s="30"/>
      <c r="I96" s="30"/>
      <c r="J96" s="30"/>
      <c r="K96" s="35" t="s">
        <v>166</v>
      </c>
    </row>
    <row r="97" spans="2:11" ht="49.5" customHeight="1" x14ac:dyDescent="0.25">
      <c r="B97" s="36" t="s">
        <v>229</v>
      </c>
      <c r="C97" s="33" t="s">
        <v>147</v>
      </c>
      <c r="D97" s="33" t="s">
        <v>144</v>
      </c>
      <c r="E97" s="33" t="s">
        <v>128</v>
      </c>
      <c r="F97" s="30">
        <v>0.3</v>
      </c>
      <c r="G97" s="30"/>
      <c r="H97" s="30"/>
      <c r="I97" s="30"/>
      <c r="J97" s="30"/>
      <c r="K97" s="35" t="s">
        <v>145</v>
      </c>
    </row>
    <row r="98" spans="2:11" ht="25.5" customHeight="1" x14ac:dyDescent="0.25">
      <c r="B98" s="36" t="s">
        <v>230</v>
      </c>
      <c r="C98" s="33" t="s">
        <v>148</v>
      </c>
      <c r="D98" s="33" t="s">
        <v>144</v>
      </c>
      <c r="E98" s="33" t="s">
        <v>128</v>
      </c>
      <c r="F98" s="30"/>
      <c r="G98" s="30">
        <v>0.15</v>
      </c>
      <c r="H98" s="30"/>
      <c r="I98" s="30"/>
      <c r="J98" s="30"/>
      <c r="K98" s="39" t="s">
        <v>166</v>
      </c>
    </row>
    <row r="99" spans="2:11" ht="33.75" customHeight="1" x14ac:dyDescent="0.25">
      <c r="B99" s="36" t="s">
        <v>231</v>
      </c>
      <c r="C99" s="33" t="s">
        <v>149</v>
      </c>
      <c r="D99" s="33" t="s">
        <v>144</v>
      </c>
      <c r="E99" s="33" t="s">
        <v>128</v>
      </c>
      <c r="F99" s="30"/>
      <c r="G99" s="30">
        <v>0.4</v>
      </c>
      <c r="H99" s="30"/>
      <c r="I99" s="30"/>
      <c r="J99" s="30"/>
      <c r="K99" s="40"/>
    </row>
    <row r="100" spans="2:11" ht="50.25" customHeight="1" x14ac:dyDescent="0.25">
      <c r="B100" s="36" t="s">
        <v>232</v>
      </c>
      <c r="C100" s="33" t="s">
        <v>150</v>
      </c>
      <c r="D100" s="33" t="s">
        <v>144</v>
      </c>
      <c r="E100" s="33" t="s">
        <v>128</v>
      </c>
      <c r="F100" s="30"/>
      <c r="G100" s="30">
        <v>0.28999999999999998</v>
      </c>
      <c r="H100" s="30"/>
      <c r="I100" s="30"/>
      <c r="J100" s="30"/>
      <c r="K100" s="40"/>
    </row>
    <row r="101" spans="2:11" ht="50.25" customHeight="1" x14ac:dyDescent="0.25">
      <c r="B101" s="36" t="s">
        <v>233</v>
      </c>
      <c r="C101" s="33" t="s">
        <v>398</v>
      </c>
      <c r="D101" s="33" t="s">
        <v>144</v>
      </c>
      <c r="E101" s="33" t="s">
        <v>128</v>
      </c>
      <c r="F101" s="30"/>
      <c r="G101" s="30">
        <v>0.28000000000000003</v>
      </c>
      <c r="H101" s="30"/>
      <c r="I101" s="30"/>
      <c r="J101" s="30"/>
      <c r="K101" s="41"/>
    </row>
    <row r="102" spans="2:11" ht="15.75" customHeight="1" x14ac:dyDescent="0.25">
      <c r="B102" s="44" t="s">
        <v>406</v>
      </c>
      <c r="C102" s="44"/>
      <c r="D102" s="44"/>
      <c r="E102" s="44"/>
      <c r="F102" s="44"/>
      <c r="G102" s="44"/>
      <c r="H102" s="44"/>
      <c r="I102" s="44"/>
      <c r="J102" s="44"/>
      <c r="K102" s="44"/>
    </row>
    <row r="103" spans="2:11" ht="59.25" customHeight="1" x14ac:dyDescent="0.25">
      <c r="B103" s="36" t="s">
        <v>235</v>
      </c>
      <c r="C103" s="33" t="s">
        <v>151</v>
      </c>
      <c r="D103" s="33" t="s">
        <v>152</v>
      </c>
      <c r="E103" s="33" t="s">
        <v>36</v>
      </c>
      <c r="F103" s="30">
        <v>11</v>
      </c>
      <c r="G103" s="30">
        <v>11</v>
      </c>
      <c r="H103" s="30">
        <v>11</v>
      </c>
      <c r="I103" s="30">
        <v>11</v>
      </c>
      <c r="J103" s="30">
        <v>11</v>
      </c>
      <c r="K103" s="42" t="s">
        <v>166</v>
      </c>
    </row>
    <row r="104" spans="2:11" ht="22.5" customHeight="1" x14ac:dyDescent="0.25">
      <c r="B104" s="36" t="s">
        <v>236</v>
      </c>
      <c r="C104" s="33" t="s">
        <v>153</v>
      </c>
      <c r="D104" s="33" t="s">
        <v>152</v>
      </c>
      <c r="E104" s="33" t="s">
        <v>36</v>
      </c>
      <c r="F104" s="30">
        <v>11</v>
      </c>
      <c r="G104" s="30"/>
      <c r="H104" s="30"/>
      <c r="I104" s="30"/>
      <c r="J104" s="30"/>
      <c r="K104" s="42"/>
    </row>
    <row r="105" spans="2:11" ht="15.75" customHeight="1" x14ac:dyDescent="0.25">
      <c r="B105" s="48" t="s">
        <v>407</v>
      </c>
      <c r="C105" s="48"/>
      <c r="D105" s="48"/>
      <c r="E105" s="48"/>
      <c r="F105" s="48"/>
      <c r="G105" s="48"/>
      <c r="H105" s="48"/>
      <c r="I105" s="48"/>
      <c r="J105" s="48"/>
      <c r="K105" s="48"/>
    </row>
    <row r="106" spans="2:11" ht="51" customHeight="1" x14ac:dyDescent="0.25">
      <c r="B106" s="36" t="s">
        <v>251</v>
      </c>
      <c r="C106" s="33" t="s">
        <v>237</v>
      </c>
      <c r="D106" s="33" t="s">
        <v>142</v>
      </c>
      <c r="E106" s="33" t="s">
        <v>128</v>
      </c>
      <c r="F106" s="30"/>
      <c r="G106" s="30"/>
      <c r="I106" s="30"/>
      <c r="J106" s="30">
        <v>0.315</v>
      </c>
      <c r="K106" s="42" t="s">
        <v>166</v>
      </c>
    </row>
    <row r="107" spans="2:11" ht="49.5" customHeight="1" x14ac:dyDescent="0.25">
      <c r="B107" s="36" t="s">
        <v>252</v>
      </c>
      <c r="C107" s="33" t="s">
        <v>238</v>
      </c>
      <c r="D107" s="33" t="s">
        <v>142</v>
      </c>
      <c r="E107" s="33" t="s">
        <v>128</v>
      </c>
      <c r="F107" s="30"/>
      <c r="G107" s="30"/>
      <c r="H107" s="20"/>
      <c r="I107" s="30">
        <v>0.14000000000000001</v>
      </c>
      <c r="J107" s="30"/>
      <c r="K107" s="42"/>
    </row>
    <row r="108" spans="2:11" ht="51.75" customHeight="1" x14ac:dyDescent="0.25">
      <c r="B108" s="36" t="s">
        <v>253</v>
      </c>
      <c r="C108" s="33" t="s">
        <v>239</v>
      </c>
      <c r="D108" s="33" t="s">
        <v>142</v>
      </c>
      <c r="E108" s="33" t="s">
        <v>128</v>
      </c>
      <c r="F108" s="30"/>
      <c r="G108" s="30"/>
      <c r="I108" s="30">
        <v>0.15</v>
      </c>
      <c r="J108" s="30"/>
      <c r="K108" s="42"/>
    </row>
    <row r="109" spans="2:11" ht="51" customHeight="1" x14ac:dyDescent="0.25">
      <c r="B109" s="36" t="s">
        <v>254</v>
      </c>
      <c r="C109" s="33" t="s">
        <v>240</v>
      </c>
      <c r="D109" s="33" t="s">
        <v>142</v>
      </c>
      <c r="E109" s="33" t="s">
        <v>128</v>
      </c>
      <c r="F109" s="30"/>
      <c r="G109" s="30"/>
      <c r="H109" s="20"/>
      <c r="I109" s="30"/>
      <c r="J109" s="30">
        <v>0.53</v>
      </c>
      <c r="K109" s="42"/>
    </row>
    <row r="110" spans="2:11" ht="51.75" customHeight="1" x14ac:dyDescent="0.25">
      <c r="B110" s="36" t="s">
        <v>255</v>
      </c>
      <c r="C110" s="33" t="s">
        <v>241</v>
      </c>
      <c r="D110" s="33" t="s">
        <v>142</v>
      </c>
      <c r="E110" s="33" t="s">
        <v>128</v>
      </c>
      <c r="F110" s="30"/>
      <c r="G110" s="30"/>
      <c r="I110" s="30"/>
      <c r="J110" s="30">
        <v>0.2</v>
      </c>
      <c r="K110" s="42"/>
    </row>
    <row r="111" spans="2:11" ht="49.5" customHeight="1" x14ac:dyDescent="0.25">
      <c r="B111" s="36" t="s">
        <v>256</v>
      </c>
      <c r="C111" s="33" t="s">
        <v>242</v>
      </c>
      <c r="D111" s="33" t="s">
        <v>142</v>
      </c>
      <c r="E111" s="33" t="s">
        <v>128</v>
      </c>
      <c r="F111" s="30"/>
      <c r="G111" s="30"/>
      <c r="H111" s="30">
        <v>0.2</v>
      </c>
      <c r="I111" s="30"/>
      <c r="J111" s="30"/>
      <c r="K111" s="42"/>
    </row>
    <row r="112" spans="2:11" ht="53.25" customHeight="1" x14ac:dyDescent="0.25">
      <c r="B112" s="36" t="s">
        <v>257</v>
      </c>
      <c r="C112" s="33" t="s">
        <v>243</v>
      </c>
      <c r="D112" s="33" t="s">
        <v>142</v>
      </c>
      <c r="E112" s="33" t="s">
        <v>128</v>
      </c>
      <c r="F112" s="30"/>
      <c r="G112" s="30"/>
      <c r="I112" s="30">
        <v>0.43</v>
      </c>
      <c r="J112" s="30"/>
      <c r="K112" s="42"/>
    </row>
    <row r="113" spans="2:11" ht="59.25" customHeight="1" x14ac:dyDescent="0.25">
      <c r="B113" s="36" t="s">
        <v>258</v>
      </c>
      <c r="C113" s="33" t="s">
        <v>244</v>
      </c>
      <c r="D113" s="33" t="s">
        <v>142</v>
      </c>
      <c r="E113" s="33" t="s">
        <v>128</v>
      </c>
      <c r="F113" s="30"/>
      <c r="G113" s="30"/>
      <c r="H113" s="30">
        <v>0.35</v>
      </c>
      <c r="I113" s="30"/>
      <c r="J113" s="30"/>
      <c r="K113" s="42"/>
    </row>
    <row r="114" spans="2:11" ht="42" customHeight="1" x14ac:dyDescent="0.25">
      <c r="B114" s="36" t="s">
        <v>259</v>
      </c>
      <c r="C114" s="33" t="s">
        <v>245</v>
      </c>
      <c r="D114" s="33" t="s">
        <v>142</v>
      </c>
      <c r="E114" s="33" t="s">
        <v>128</v>
      </c>
      <c r="F114" s="30">
        <v>0.15</v>
      </c>
      <c r="G114" s="30"/>
      <c r="H114" s="30"/>
      <c r="I114" s="30"/>
      <c r="J114" s="30"/>
      <c r="K114" s="42"/>
    </row>
    <row r="115" spans="2:11" ht="51" customHeight="1" x14ac:dyDescent="0.25">
      <c r="B115" s="36" t="s">
        <v>260</v>
      </c>
      <c r="C115" s="33" t="s">
        <v>246</v>
      </c>
      <c r="D115" s="33" t="s">
        <v>142</v>
      </c>
      <c r="E115" s="33" t="s">
        <v>128</v>
      </c>
      <c r="F115" s="30">
        <v>0.7</v>
      </c>
      <c r="G115" s="30"/>
      <c r="H115" s="30"/>
      <c r="I115" s="30"/>
      <c r="J115" s="30"/>
      <c r="K115" s="42"/>
    </row>
    <row r="116" spans="2:11" ht="48" customHeight="1" x14ac:dyDescent="0.25">
      <c r="B116" s="36" t="s">
        <v>261</v>
      </c>
      <c r="C116" s="33" t="s">
        <v>247</v>
      </c>
      <c r="D116" s="33" t="s">
        <v>142</v>
      </c>
      <c r="E116" s="33" t="s">
        <v>128</v>
      </c>
      <c r="F116" s="30">
        <v>0.14000000000000001</v>
      </c>
      <c r="G116" s="30"/>
      <c r="H116" s="30"/>
      <c r="I116" s="30"/>
      <c r="J116" s="30"/>
      <c r="K116" s="42"/>
    </row>
    <row r="117" spans="2:11" ht="40.5" customHeight="1" x14ac:dyDescent="0.25">
      <c r="B117" s="36" t="s">
        <v>262</v>
      </c>
      <c r="C117" s="33" t="s">
        <v>154</v>
      </c>
      <c r="D117" s="33" t="s">
        <v>142</v>
      </c>
      <c r="E117" s="33" t="s">
        <v>128</v>
      </c>
      <c r="F117" s="30">
        <v>0.11</v>
      </c>
      <c r="G117" s="30"/>
      <c r="H117" s="30"/>
      <c r="I117" s="30"/>
      <c r="J117" s="30"/>
      <c r="K117" s="42"/>
    </row>
    <row r="118" spans="2:11" ht="53.25" customHeight="1" x14ac:dyDescent="0.25">
      <c r="B118" s="36" t="s">
        <v>263</v>
      </c>
      <c r="C118" s="33" t="s">
        <v>248</v>
      </c>
      <c r="D118" s="33" t="s">
        <v>142</v>
      </c>
      <c r="E118" s="33" t="s">
        <v>128</v>
      </c>
      <c r="F118" s="30"/>
      <c r="G118" s="30"/>
      <c r="I118" s="30"/>
      <c r="J118" s="30">
        <v>0.2</v>
      </c>
      <c r="K118" s="42"/>
    </row>
    <row r="119" spans="2:11" ht="51" customHeight="1" x14ac:dyDescent="0.25">
      <c r="B119" s="36" t="s">
        <v>264</v>
      </c>
      <c r="C119" s="33" t="s">
        <v>249</v>
      </c>
      <c r="D119" s="33" t="s">
        <v>142</v>
      </c>
      <c r="E119" s="33" t="s">
        <v>128</v>
      </c>
      <c r="F119" s="30"/>
      <c r="G119" s="30"/>
      <c r="H119" s="20"/>
      <c r="I119" s="30">
        <v>0.25</v>
      </c>
      <c r="J119" s="30"/>
      <c r="K119" s="42"/>
    </row>
    <row r="120" spans="2:11" ht="39.75" customHeight="1" x14ac:dyDescent="0.25">
      <c r="B120" s="36" t="s">
        <v>265</v>
      </c>
      <c r="C120" s="33" t="s">
        <v>250</v>
      </c>
      <c r="D120" s="33" t="s">
        <v>142</v>
      </c>
      <c r="E120" s="33" t="s">
        <v>128</v>
      </c>
      <c r="F120" s="30"/>
      <c r="G120" s="30"/>
      <c r="I120" s="30"/>
      <c r="J120" s="30">
        <v>0.23</v>
      </c>
      <c r="K120" s="42"/>
    </row>
    <row r="121" spans="2:11" ht="15.75" customHeight="1" x14ac:dyDescent="0.25">
      <c r="B121" s="48" t="s">
        <v>408</v>
      </c>
      <c r="C121" s="48"/>
      <c r="D121" s="48"/>
      <c r="E121" s="48"/>
      <c r="F121" s="48"/>
      <c r="G121" s="48"/>
      <c r="H121" s="48"/>
      <c r="I121" s="48"/>
      <c r="J121" s="48"/>
      <c r="K121" s="48"/>
    </row>
    <row r="122" spans="2:11" ht="75" customHeight="1" x14ac:dyDescent="0.25">
      <c r="B122" s="36" t="s">
        <v>266</v>
      </c>
      <c r="C122" s="33" t="s">
        <v>157</v>
      </c>
      <c r="D122" s="33" t="s">
        <v>158</v>
      </c>
      <c r="E122" s="33" t="s">
        <v>128</v>
      </c>
      <c r="F122" s="30">
        <v>0.98</v>
      </c>
      <c r="G122" s="30"/>
      <c r="H122" s="30"/>
      <c r="I122" s="30"/>
      <c r="J122" s="30"/>
      <c r="K122" s="35" t="s">
        <v>166</v>
      </c>
    </row>
    <row r="123" spans="2:11" ht="15.75" customHeight="1" x14ac:dyDescent="0.25">
      <c r="B123" s="48" t="s">
        <v>409</v>
      </c>
      <c r="C123" s="48"/>
      <c r="D123" s="48"/>
      <c r="E123" s="48"/>
      <c r="F123" s="48"/>
      <c r="G123" s="48"/>
      <c r="H123" s="48"/>
      <c r="I123" s="48"/>
      <c r="J123" s="48"/>
      <c r="K123" s="48"/>
    </row>
    <row r="124" spans="2:11" ht="58.5" customHeight="1" x14ac:dyDescent="0.25">
      <c r="B124" s="36" t="s">
        <v>267</v>
      </c>
      <c r="C124" s="33" t="s">
        <v>159</v>
      </c>
      <c r="D124" s="33" t="s">
        <v>142</v>
      </c>
      <c r="E124" s="33" t="s">
        <v>128</v>
      </c>
      <c r="F124" s="30"/>
      <c r="G124" s="30"/>
      <c r="H124" s="30">
        <v>0.9</v>
      </c>
      <c r="I124" s="30"/>
      <c r="J124" s="30"/>
      <c r="K124" s="42" t="s">
        <v>166</v>
      </c>
    </row>
    <row r="125" spans="2:11" ht="50.25" customHeight="1" x14ac:dyDescent="0.25">
      <c r="B125" s="36" t="s">
        <v>268</v>
      </c>
      <c r="C125" s="33" t="s">
        <v>160</v>
      </c>
      <c r="D125" s="33" t="s">
        <v>142</v>
      </c>
      <c r="E125" s="33" t="s">
        <v>128</v>
      </c>
      <c r="F125" s="30"/>
      <c r="G125" s="30"/>
      <c r="H125" s="30">
        <v>0.7</v>
      </c>
      <c r="I125" s="30"/>
      <c r="J125" s="30"/>
      <c r="K125" s="42"/>
    </row>
    <row r="126" spans="2:11" ht="49.5" customHeight="1" x14ac:dyDescent="0.25">
      <c r="B126" s="36" t="s">
        <v>269</v>
      </c>
      <c r="C126" s="33" t="s">
        <v>161</v>
      </c>
      <c r="D126" s="33" t="s">
        <v>162</v>
      </c>
      <c r="E126" s="33" t="s">
        <v>128</v>
      </c>
      <c r="F126" s="30">
        <v>0.158</v>
      </c>
      <c r="G126" s="30"/>
      <c r="H126" s="30"/>
      <c r="I126" s="30"/>
      <c r="J126" s="30"/>
      <c r="K126" s="42"/>
    </row>
    <row r="127" spans="2:11" ht="38.25" customHeight="1" x14ac:dyDescent="0.25">
      <c r="B127" s="36" t="s">
        <v>270</v>
      </c>
      <c r="C127" s="33" t="s">
        <v>163</v>
      </c>
      <c r="D127" s="33" t="s">
        <v>142</v>
      </c>
      <c r="E127" s="33" t="s">
        <v>128</v>
      </c>
      <c r="F127" s="30"/>
      <c r="G127" s="30"/>
      <c r="H127" s="30">
        <v>0.23599999999999999</v>
      </c>
      <c r="I127" s="30"/>
      <c r="J127" s="30"/>
      <c r="K127" s="42"/>
    </row>
    <row r="128" spans="2:11" ht="53.25" customHeight="1" x14ac:dyDescent="0.25">
      <c r="B128" s="36" t="s">
        <v>271</v>
      </c>
      <c r="C128" s="33" t="s">
        <v>164</v>
      </c>
      <c r="D128" s="33" t="s">
        <v>142</v>
      </c>
      <c r="E128" s="33" t="s">
        <v>128</v>
      </c>
      <c r="F128" s="30">
        <v>0.9</v>
      </c>
      <c r="G128" s="30"/>
      <c r="H128" s="30"/>
      <c r="I128" s="30"/>
      <c r="J128" s="30"/>
      <c r="K128" s="42"/>
    </row>
    <row r="129" spans="2:11" ht="48" customHeight="1" x14ac:dyDescent="0.25">
      <c r="B129" s="36" t="s">
        <v>272</v>
      </c>
      <c r="C129" s="33" t="s">
        <v>165</v>
      </c>
      <c r="D129" s="33" t="s">
        <v>116</v>
      </c>
      <c r="E129" s="33" t="s">
        <v>29</v>
      </c>
      <c r="F129" s="30">
        <v>1</v>
      </c>
      <c r="G129" s="30"/>
      <c r="H129" s="30"/>
      <c r="I129" s="30"/>
      <c r="J129" s="30"/>
      <c r="K129" s="42"/>
    </row>
    <row r="130" spans="2:11" x14ac:dyDescent="0.25">
      <c r="B130" s="18"/>
      <c r="C130" s="19"/>
      <c r="D130" s="19"/>
      <c r="E130" s="19"/>
      <c r="F130" s="28"/>
      <c r="G130" s="28"/>
      <c r="H130" s="28"/>
      <c r="I130" s="28"/>
      <c r="J130" s="28"/>
      <c r="K130" s="18"/>
    </row>
    <row r="131" spans="2:11" x14ac:dyDescent="0.25">
      <c r="B131" s="7"/>
    </row>
  </sheetData>
  <mergeCells count="64">
    <mergeCell ref="B21:K21"/>
    <mergeCell ref="B17:K17"/>
    <mergeCell ref="K22:K26"/>
    <mergeCell ref="K28:K29"/>
    <mergeCell ref="K38:K43"/>
    <mergeCell ref="B34:B35"/>
    <mergeCell ref="D34:D35"/>
    <mergeCell ref="E34:E35"/>
    <mergeCell ref="B30:B31"/>
    <mergeCell ref="D30:D31"/>
    <mergeCell ref="E30:E31"/>
    <mergeCell ref="K75:K78"/>
    <mergeCell ref="K69:K70"/>
    <mergeCell ref="K73:K74"/>
    <mergeCell ref="K51:K55"/>
    <mergeCell ref="K48:K50"/>
    <mergeCell ref="K59:K61"/>
    <mergeCell ref="D62:D63"/>
    <mergeCell ref="E62:E63"/>
    <mergeCell ref="F62:F63"/>
    <mergeCell ref="G62:G63"/>
    <mergeCell ref="K62:K65"/>
    <mergeCell ref="H62:H63"/>
    <mergeCell ref="I62:I63"/>
    <mergeCell ref="J62:J63"/>
    <mergeCell ref="B12:K12"/>
    <mergeCell ref="B13:B15"/>
    <mergeCell ref="K124:K129"/>
    <mergeCell ref="B123:K123"/>
    <mergeCell ref="B121:K121"/>
    <mergeCell ref="K106:K120"/>
    <mergeCell ref="B105:K105"/>
    <mergeCell ref="B102:K102"/>
    <mergeCell ref="K103:K104"/>
    <mergeCell ref="K93:K95"/>
    <mergeCell ref="B92:K92"/>
    <mergeCell ref="K89:K90"/>
    <mergeCell ref="B83:K83"/>
    <mergeCell ref="B84:K84"/>
    <mergeCell ref="B88:K88"/>
    <mergeCell ref="B62:B63"/>
    <mergeCell ref="H14:J14"/>
    <mergeCell ref="F13:J13"/>
    <mergeCell ref="K13:K15"/>
    <mergeCell ref="C19:K19"/>
    <mergeCell ref="C13:C15"/>
    <mergeCell ref="D13:D15"/>
    <mergeCell ref="E13:E15"/>
    <mergeCell ref="K98:K101"/>
    <mergeCell ref="K32:K33"/>
    <mergeCell ref="K34:K37"/>
    <mergeCell ref="J30:J31"/>
    <mergeCell ref="F34:F35"/>
    <mergeCell ref="G34:G35"/>
    <mergeCell ref="H34:H35"/>
    <mergeCell ref="I34:I35"/>
    <mergeCell ref="J34:J35"/>
    <mergeCell ref="F30:F31"/>
    <mergeCell ref="G30:G31"/>
    <mergeCell ref="H30:H31"/>
    <mergeCell ref="I30:I31"/>
    <mergeCell ref="K85:K87"/>
    <mergeCell ref="K81:K82"/>
    <mergeCell ref="B80:K80"/>
  </mergeCells>
  <pageMargins left="0.51181102362204722" right="0.51181102362204722" top="0.35433070866141736" bottom="0.35433070866141736" header="0.31496062992125984" footer="0.31496062992125984"/>
  <pageSetup paperSize="9" scale="7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Q553"/>
  <sheetViews>
    <sheetView topLeftCell="A199" zoomScale="80" zoomScaleNormal="80" workbookViewId="0">
      <selection activeCell="D217" sqref="D217:D221"/>
    </sheetView>
  </sheetViews>
  <sheetFormatPr defaultColWidth="9.140625" defaultRowHeight="15" x14ac:dyDescent="0.25"/>
  <cols>
    <col min="1" max="1" width="9.140625" style="3"/>
    <col min="2" max="2" width="9" style="3" customWidth="1"/>
    <col min="3" max="3" width="9.140625" style="3" hidden="1" customWidth="1"/>
    <col min="4" max="4" width="41" style="4" customWidth="1"/>
    <col min="5" max="5" width="21.7109375" style="3" customWidth="1"/>
    <col min="6" max="6" width="10.28515625" style="20" bestFit="1" customWidth="1"/>
    <col min="7" max="7" width="10.7109375" style="21" customWidth="1"/>
    <col min="8" max="8" width="11.85546875" style="21" customWidth="1"/>
    <col min="9" max="9" width="11.7109375" style="21" customWidth="1"/>
    <col min="10" max="10" width="11.140625" style="20" customWidth="1"/>
    <col min="11" max="11" width="13.85546875" style="21" customWidth="1"/>
    <col min="12" max="12" width="28.5703125" style="3" customWidth="1"/>
    <col min="13" max="13" width="9.140625" style="3"/>
    <col min="14" max="14" width="9.140625" style="4"/>
    <col min="15" max="16384" width="9.140625" style="3"/>
  </cols>
  <sheetData>
    <row r="1" spans="2:12" x14ac:dyDescent="0.25">
      <c r="F1" s="5"/>
      <c r="G1" s="5"/>
      <c r="H1" s="5"/>
      <c r="I1" s="5"/>
      <c r="J1" s="6"/>
      <c r="K1" s="5"/>
    </row>
    <row r="2" spans="2:12" x14ac:dyDescent="0.25">
      <c r="F2" s="5"/>
      <c r="G2" s="5"/>
      <c r="H2" s="5"/>
      <c r="I2" s="5"/>
      <c r="J2" s="6"/>
      <c r="K2" s="5"/>
      <c r="L2" s="7" t="s">
        <v>283</v>
      </c>
    </row>
    <row r="3" spans="2:12" x14ac:dyDescent="0.25">
      <c r="F3" s="5"/>
      <c r="G3" s="5"/>
      <c r="H3" s="5"/>
      <c r="I3" s="5"/>
      <c r="J3" s="6"/>
      <c r="K3" s="5"/>
      <c r="L3" s="7" t="s">
        <v>414</v>
      </c>
    </row>
    <row r="4" spans="2:12" x14ac:dyDescent="0.25">
      <c r="F4" s="5"/>
      <c r="G4" s="5"/>
      <c r="H4" s="5"/>
      <c r="I4" s="5"/>
      <c r="J4" s="6"/>
      <c r="K4" s="5"/>
      <c r="L4" s="7" t="s">
        <v>284</v>
      </c>
    </row>
    <row r="5" spans="2:12" x14ac:dyDescent="0.25">
      <c r="F5" s="5"/>
      <c r="G5" s="5"/>
      <c r="H5" s="5"/>
      <c r="I5" s="5"/>
      <c r="J5" s="6"/>
      <c r="K5" s="5"/>
      <c r="L5" s="7" t="s">
        <v>2</v>
      </c>
    </row>
    <row r="6" spans="2:12" x14ac:dyDescent="0.25">
      <c r="F6" s="5"/>
      <c r="G6" s="5"/>
      <c r="H6" s="5"/>
      <c r="I6" s="5"/>
      <c r="J6" s="6"/>
      <c r="K6" s="5"/>
      <c r="L6" s="7" t="s">
        <v>285</v>
      </c>
    </row>
    <row r="7" spans="2:12" x14ac:dyDescent="0.25">
      <c r="F7" s="5"/>
      <c r="G7" s="5"/>
      <c r="H7" s="5"/>
      <c r="I7" s="5"/>
      <c r="J7" s="6"/>
      <c r="K7" s="5"/>
      <c r="L7" s="7" t="s">
        <v>4</v>
      </c>
    </row>
    <row r="8" spans="2:12" x14ac:dyDescent="0.25">
      <c r="F8" s="5"/>
      <c r="G8" s="5"/>
      <c r="H8" s="5"/>
      <c r="I8" s="5"/>
      <c r="J8" s="6"/>
      <c r="K8" s="5"/>
      <c r="L8" s="7" t="s">
        <v>5</v>
      </c>
    </row>
    <row r="9" spans="2:12" x14ac:dyDescent="0.25">
      <c r="F9" s="5"/>
      <c r="G9" s="5"/>
      <c r="H9" s="5"/>
      <c r="I9" s="5"/>
      <c r="J9" s="6"/>
      <c r="K9" s="5"/>
      <c r="L9" s="7" t="s">
        <v>6</v>
      </c>
    </row>
    <row r="10" spans="2:12" x14ac:dyDescent="0.25">
      <c r="F10" s="5"/>
      <c r="G10" s="5"/>
      <c r="H10" s="5"/>
      <c r="I10" s="5"/>
      <c r="J10" s="6"/>
      <c r="K10" s="5"/>
      <c r="L10" s="7" t="s">
        <v>7</v>
      </c>
    </row>
    <row r="11" spans="2:12" ht="15.75" x14ac:dyDescent="0.25"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</row>
    <row r="12" spans="2:12" ht="15.75" x14ac:dyDescent="0.25"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</row>
    <row r="13" spans="2:12" ht="16.5" customHeight="1" x14ac:dyDescent="0.25">
      <c r="B13" s="42" t="s">
        <v>286</v>
      </c>
      <c r="C13" s="35"/>
      <c r="D13" s="43" t="s">
        <v>287</v>
      </c>
      <c r="E13" s="42" t="s">
        <v>288</v>
      </c>
      <c r="F13" s="42" t="s">
        <v>289</v>
      </c>
      <c r="G13" s="42"/>
      <c r="H13" s="42"/>
      <c r="I13" s="42"/>
      <c r="J13" s="42"/>
      <c r="K13" s="42"/>
      <c r="L13" s="42" t="s">
        <v>290</v>
      </c>
    </row>
    <row r="14" spans="2:12" ht="26.25" customHeight="1" x14ac:dyDescent="0.25">
      <c r="B14" s="42"/>
      <c r="C14" s="35"/>
      <c r="D14" s="43"/>
      <c r="E14" s="42"/>
      <c r="F14" s="30" t="s">
        <v>326</v>
      </c>
      <c r="G14" s="29" t="s">
        <v>327</v>
      </c>
      <c r="H14" s="29" t="s">
        <v>328</v>
      </c>
      <c r="I14" s="29" t="s">
        <v>329</v>
      </c>
      <c r="J14" s="30" t="s">
        <v>330</v>
      </c>
      <c r="K14" s="29" t="s">
        <v>291</v>
      </c>
      <c r="L14" s="42"/>
    </row>
    <row r="15" spans="2:12" x14ac:dyDescent="0.25">
      <c r="B15" s="29">
        <v>1</v>
      </c>
      <c r="C15" s="29"/>
      <c r="D15" s="30">
        <v>2</v>
      </c>
      <c r="E15" s="29">
        <v>3</v>
      </c>
      <c r="F15" s="30">
        <v>4</v>
      </c>
      <c r="G15" s="29">
        <v>5</v>
      </c>
      <c r="H15" s="29">
        <v>6</v>
      </c>
      <c r="I15" s="29">
        <v>7</v>
      </c>
      <c r="J15" s="30">
        <v>8</v>
      </c>
      <c r="K15" s="29">
        <v>9</v>
      </c>
      <c r="L15" s="29">
        <v>10</v>
      </c>
    </row>
    <row r="16" spans="2:12" x14ac:dyDescent="0.25">
      <c r="B16" s="42"/>
      <c r="C16" s="35"/>
      <c r="D16" s="43" t="s">
        <v>292</v>
      </c>
      <c r="E16" s="35" t="s">
        <v>298</v>
      </c>
      <c r="F16" s="1">
        <f>F22+F308</f>
        <v>73591.074000000008</v>
      </c>
      <c r="G16" s="1">
        <f>G22+G308</f>
        <v>116088.617</v>
      </c>
      <c r="H16" s="1">
        <f>H22+H308</f>
        <v>73697.22</v>
      </c>
      <c r="I16" s="1">
        <f>I22+I308</f>
        <v>64242.126999999993</v>
      </c>
      <c r="J16" s="1">
        <f>J22+J308</f>
        <v>65521.979999999996</v>
      </c>
      <c r="K16" s="1">
        <f>K22+K308</f>
        <v>393141.01799999998</v>
      </c>
      <c r="L16" s="49"/>
    </row>
    <row r="17" spans="2:12" ht="25.5" x14ac:dyDescent="0.25">
      <c r="B17" s="42"/>
      <c r="C17" s="35"/>
      <c r="D17" s="43"/>
      <c r="E17" s="35" t="s">
        <v>293</v>
      </c>
      <c r="F17" s="1">
        <f>F23+F309</f>
        <v>70227.894</v>
      </c>
      <c r="G17" s="1">
        <f>G23+G309</f>
        <v>84748.547000000006</v>
      </c>
      <c r="H17" s="1">
        <f>H23+H309</f>
        <v>70934.290000000008</v>
      </c>
      <c r="I17" s="1">
        <f>I23+I309</f>
        <v>64242.126999999993</v>
      </c>
      <c r="J17" s="1">
        <f>J23+J309</f>
        <v>65521.979999999996</v>
      </c>
      <c r="K17" s="1">
        <f>K23+K309</f>
        <v>355481.63800000004</v>
      </c>
      <c r="L17" s="49"/>
    </row>
    <row r="18" spans="2:12" ht="25.5" x14ac:dyDescent="0.25">
      <c r="B18" s="42"/>
      <c r="C18" s="35"/>
      <c r="D18" s="43"/>
      <c r="E18" s="35" t="s">
        <v>294</v>
      </c>
      <c r="F18" s="1">
        <f>F24+F310</f>
        <v>3363.18</v>
      </c>
      <c r="G18" s="1">
        <f>G24+G310</f>
        <v>31340.07</v>
      </c>
      <c r="H18" s="1">
        <f>H24+H310</f>
        <v>2762.93</v>
      </c>
      <c r="I18" s="1">
        <f>I24+I310</f>
        <v>0</v>
      </c>
      <c r="J18" s="1">
        <f>J24+J310</f>
        <v>0</v>
      </c>
      <c r="K18" s="1">
        <f>K24+K310</f>
        <v>37466.18</v>
      </c>
      <c r="L18" s="49"/>
    </row>
    <row r="19" spans="2:12" ht="25.5" x14ac:dyDescent="0.25">
      <c r="B19" s="42"/>
      <c r="C19" s="35"/>
      <c r="D19" s="43"/>
      <c r="E19" s="35" t="s">
        <v>295</v>
      </c>
      <c r="F19" s="30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49"/>
    </row>
    <row r="20" spans="2:12" ht="25.5" x14ac:dyDescent="0.25">
      <c r="B20" s="42"/>
      <c r="C20" s="35"/>
      <c r="D20" s="43"/>
      <c r="E20" s="35" t="s">
        <v>296</v>
      </c>
      <c r="F20" s="30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49"/>
    </row>
    <row r="21" spans="2:12" x14ac:dyDescent="0.25">
      <c r="B21" s="55" t="s">
        <v>297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2:12" x14ac:dyDescent="0.25">
      <c r="B22" s="44">
        <v>1</v>
      </c>
      <c r="C22" s="32"/>
      <c r="D22" s="56" t="s">
        <v>292</v>
      </c>
      <c r="E22" s="35" t="s">
        <v>298</v>
      </c>
      <c r="F22" s="1">
        <f>F27+F67+F72+F82+F77+F137+F222+F282</f>
        <v>51486.321000000004</v>
      </c>
      <c r="G22" s="1">
        <f>G27+G67+G72+G82+G77+G137+G222+G282</f>
        <v>91846.880999999994</v>
      </c>
      <c r="H22" s="1">
        <f>H27+H67+H72+H82+H77+H137+H222+H282</f>
        <v>52764.15</v>
      </c>
      <c r="I22" s="1">
        <f>I27+I67+I72+I82+I77+I137+I222+I282</f>
        <v>41245.689999999995</v>
      </c>
      <c r="J22" s="1">
        <f>J27+J67+J72+J82+J77+J137+J222+J282</f>
        <v>40971.68</v>
      </c>
      <c r="K22" s="1">
        <f>K27+K67+K72+K82+K77+K137+K222+K282</f>
        <v>278314.72199999995</v>
      </c>
      <c r="L22" s="42"/>
    </row>
    <row r="23" spans="2:12" ht="25.5" x14ac:dyDescent="0.25">
      <c r="B23" s="44"/>
      <c r="C23" s="32"/>
      <c r="D23" s="56"/>
      <c r="E23" s="35" t="s">
        <v>293</v>
      </c>
      <c r="F23" s="1">
        <f>F28+F68+F73+F83+F78+F138+F223+F283</f>
        <v>48123.141000000003</v>
      </c>
      <c r="G23" s="1">
        <f>G28+G68+G73+G83+G78+G138+G223+G283</f>
        <v>60506.811000000002</v>
      </c>
      <c r="H23" s="1">
        <f>H28+H68+H73+H83+H78+H138+H223+H283</f>
        <v>50001.22</v>
      </c>
      <c r="I23" s="1">
        <f>I28+I68+I73+I83+I78+I138+I223+I283</f>
        <v>41245.689999999995</v>
      </c>
      <c r="J23" s="1">
        <f>J28+J68+J73+J83+J78+J138+J223+J283</f>
        <v>40971.68</v>
      </c>
      <c r="K23" s="1">
        <f>K28+K68+K73+K83+K78+K138+K223+K283</f>
        <v>240655.342</v>
      </c>
      <c r="L23" s="42"/>
    </row>
    <row r="24" spans="2:12" ht="25.5" x14ac:dyDescent="0.25">
      <c r="B24" s="44"/>
      <c r="C24" s="32"/>
      <c r="D24" s="56"/>
      <c r="E24" s="35" t="s">
        <v>294</v>
      </c>
      <c r="F24" s="1">
        <f>F29+F69+F74+F84+F79+F139+F224+F284</f>
        <v>3363.18</v>
      </c>
      <c r="G24" s="1">
        <f>G29+G69+G74+G84+G79+G139+G224+G284</f>
        <v>31340.07</v>
      </c>
      <c r="H24" s="1">
        <f>H29+H69+H74+H84+H79+H139+H224+H284</f>
        <v>2762.93</v>
      </c>
      <c r="I24" s="1">
        <f>I29+I69+I74+I84+I79+I139+I224+I284</f>
        <v>0</v>
      </c>
      <c r="J24" s="1">
        <f>J29+J69+J74+J84+J79+J139+J224+J284</f>
        <v>0</v>
      </c>
      <c r="K24" s="1">
        <f>K29+K69+K74+K84+K79+K139+K224+K284</f>
        <v>37466.18</v>
      </c>
      <c r="L24" s="42"/>
    </row>
    <row r="25" spans="2:12" ht="25.5" x14ac:dyDescent="0.25">
      <c r="B25" s="44"/>
      <c r="C25" s="32"/>
      <c r="D25" s="56"/>
      <c r="E25" s="35" t="s">
        <v>295</v>
      </c>
      <c r="F25" s="30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42"/>
    </row>
    <row r="26" spans="2:12" ht="21.75" customHeight="1" x14ac:dyDescent="0.25">
      <c r="B26" s="44"/>
      <c r="C26" s="32"/>
      <c r="D26" s="56"/>
      <c r="E26" s="35" t="s">
        <v>299</v>
      </c>
      <c r="F26" s="30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42"/>
    </row>
    <row r="27" spans="2:12" x14ac:dyDescent="0.25">
      <c r="B27" s="44" t="s">
        <v>331</v>
      </c>
      <c r="C27" s="32"/>
      <c r="D27" s="56" t="s">
        <v>24</v>
      </c>
      <c r="E27" s="35" t="s">
        <v>298</v>
      </c>
      <c r="F27" s="34">
        <f>F28</f>
        <v>740.90700000000004</v>
      </c>
      <c r="G27" s="34">
        <f t="shared" ref="G27:K27" si="0">G28</f>
        <v>1185.6600000000001</v>
      </c>
      <c r="H27" s="34">
        <f t="shared" si="0"/>
        <v>1379.65</v>
      </c>
      <c r="I27" s="34">
        <f t="shared" si="0"/>
        <v>1379.65</v>
      </c>
      <c r="J27" s="34">
        <f t="shared" si="0"/>
        <v>1379.7</v>
      </c>
      <c r="K27" s="34">
        <f t="shared" si="0"/>
        <v>6065.567</v>
      </c>
      <c r="L27" s="57"/>
    </row>
    <row r="28" spans="2:12" ht="25.5" x14ac:dyDescent="0.25">
      <c r="B28" s="44"/>
      <c r="C28" s="32"/>
      <c r="D28" s="56"/>
      <c r="E28" s="35" t="s">
        <v>293</v>
      </c>
      <c r="F28" s="34">
        <f>F33</f>
        <v>740.90700000000004</v>
      </c>
      <c r="G28" s="34">
        <f t="shared" ref="G28:K28" si="1">G33</f>
        <v>1185.6600000000001</v>
      </c>
      <c r="H28" s="34">
        <f t="shared" si="1"/>
        <v>1379.65</v>
      </c>
      <c r="I28" s="34">
        <f t="shared" si="1"/>
        <v>1379.65</v>
      </c>
      <c r="J28" s="34">
        <f t="shared" si="1"/>
        <v>1379.7</v>
      </c>
      <c r="K28" s="34">
        <f t="shared" si="1"/>
        <v>6065.567</v>
      </c>
      <c r="L28" s="57"/>
    </row>
    <row r="29" spans="2:12" ht="25.5" x14ac:dyDescent="0.25">
      <c r="B29" s="44"/>
      <c r="C29" s="32"/>
      <c r="D29" s="56"/>
      <c r="E29" s="35" t="s">
        <v>294</v>
      </c>
      <c r="F29" s="30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57"/>
    </row>
    <row r="30" spans="2:12" ht="25.5" x14ac:dyDescent="0.25">
      <c r="B30" s="44"/>
      <c r="C30" s="32"/>
      <c r="D30" s="56"/>
      <c r="E30" s="35" t="s">
        <v>295</v>
      </c>
      <c r="F30" s="30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57"/>
    </row>
    <row r="31" spans="2:12" ht="25.5" x14ac:dyDescent="0.25">
      <c r="B31" s="44"/>
      <c r="C31" s="32"/>
      <c r="D31" s="56"/>
      <c r="E31" s="35" t="s">
        <v>296</v>
      </c>
      <c r="F31" s="30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57"/>
    </row>
    <row r="32" spans="2:12" x14ac:dyDescent="0.25">
      <c r="B32" s="42" t="s">
        <v>331</v>
      </c>
      <c r="C32" s="35"/>
      <c r="D32" s="43" t="s">
        <v>26</v>
      </c>
      <c r="E32" s="35" t="s">
        <v>298</v>
      </c>
      <c r="F32" s="30">
        <f>F37+F42+F47+F52+F57+F62</f>
        <v>740.90700000000004</v>
      </c>
      <c r="G32" s="30">
        <f t="shared" ref="G32:K32" si="2">G37+G42+G47+G52+G57+G62</f>
        <v>1185.6600000000001</v>
      </c>
      <c r="H32" s="30">
        <f t="shared" si="2"/>
        <v>1379.65</v>
      </c>
      <c r="I32" s="30">
        <f t="shared" si="2"/>
        <v>1379.65</v>
      </c>
      <c r="J32" s="8">
        <f t="shared" si="2"/>
        <v>1379.7</v>
      </c>
      <c r="K32" s="30">
        <f t="shared" si="2"/>
        <v>6065.567</v>
      </c>
      <c r="L32" s="57"/>
    </row>
    <row r="33" spans="2:12" ht="25.5" x14ac:dyDescent="0.25">
      <c r="B33" s="42"/>
      <c r="C33" s="35"/>
      <c r="D33" s="43"/>
      <c r="E33" s="35" t="s">
        <v>293</v>
      </c>
      <c r="F33" s="30">
        <f>F38+F43+F48+F53+F58+F63</f>
        <v>740.90700000000004</v>
      </c>
      <c r="G33" s="30">
        <f t="shared" ref="G33:K33" si="3">G38+G43+G48+G53+G58+G63</f>
        <v>1185.6600000000001</v>
      </c>
      <c r="H33" s="30">
        <f t="shared" si="3"/>
        <v>1379.65</v>
      </c>
      <c r="I33" s="30">
        <f t="shared" si="3"/>
        <v>1379.65</v>
      </c>
      <c r="J33" s="8">
        <f t="shared" si="3"/>
        <v>1379.7</v>
      </c>
      <c r="K33" s="30">
        <f t="shared" si="3"/>
        <v>6065.567</v>
      </c>
      <c r="L33" s="57"/>
    </row>
    <row r="34" spans="2:12" ht="25.5" x14ac:dyDescent="0.25">
      <c r="B34" s="42"/>
      <c r="C34" s="35"/>
      <c r="D34" s="43"/>
      <c r="E34" s="35" t="s">
        <v>294</v>
      </c>
      <c r="F34" s="30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57"/>
    </row>
    <row r="35" spans="2:12" ht="25.5" x14ac:dyDescent="0.25">
      <c r="B35" s="42"/>
      <c r="C35" s="35"/>
      <c r="D35" s="43"/>
      <c r="E35" s="35" t="s">
        <v>295</v>
      </c>
      <c r="F35" s="30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57"/>
    </row>
    <row r="36" spans="2:12" ht="25.5" x14ac:dyDescent="0.25">
      <c r="B36" s="42"/>
      <c r="C36" s="35"/>
      <c r="D36" s="43"/>
      <c r="E36" s="35" t="s">
        <v>296</v>
      </c>
      <c r="F36" s="30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57"/>
    </row>
    <row r="37" spans="2:12" x14ac:dyDescent="0.25">
      <c r="B37" s="42" t="s">
        <v>332</v>
      </c>
      <c r="C37" s="35"/>
      <c r="D37" s="43" t="s">
        <v>27</v>
      </c>
      <c r="E37" s="35" t="s">
        <v>298</v>
      </c>
      <c r="F37" s="30">
        <f>SUM(F38:F41)</f>
        <v>100</v>
      </c>
      <c r="G37" s="30">
        <f t="shared" ref="G37:K37" si="4">SUM(G38:G41)</f>
        <v>100</v>
      </c>
      <c r="H37" s="30">
        <f t="shared" si="4"/>
        <v>170</v>
      </c>
      <c r="I37" s="30">
        <f t="shared" si="4"/>
        <v>170</v>
      </c>
      <c r="J37" s="30">
        <f t="shared" si="4"/>
        <v>170</v>
      </c>
      <c r="K37" s="30">
        <f t="shared" si="4"/>
        <v>710</v>
      </c>
      <c r="L37" s="42" t="s">
        <v>166</v>
      </c>
    </row>
    <row r="38" spans="2:12" ht="25.5" x14ac:dyDescent="0.25">
      <c r="B38" s="42"/>
      <c r="C38" s="35"/>
      <c r="D38" s="43"/>
      <c r="E38" s="35" t="s">
        <v>293</v>
      </c>
      <c r="F38" s="30">
        <v>100</v>
      </c>
      <c r="G38" s="29">
        <v>100</v>
      </c>
      <c r="H38" s="29">
        <v>170</v>
      </c>
      <c r="I38" s="29">
        <v>170</v>
      </c>
      <c r="J38" s="30">
        <v>170</v>
      </c>
      <c r="K38" s="29">
        <f>SUM(F38:J38)</f>
        <v>710</v>
      </c>
      <c r="L38" s="42"/>
    </row>
    <row r="39" spans="2:12" ht="25.5" x14ac:dyDescent="0.25">
      <c r="B39" s="42"/>
      <c r="C39" s="35"/>
      <c r="D39" s="43"/>
      <c r="E39" s="35" t="s">
        <v>294</v>
      </c>
      <c r="F39" s="30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42"/>
    </row>
    <row r="40" spans="2:12" ht="25.5" x14ac:dyDescent="0.25">
      <c r="B40" s="42"/>
      <c r="C40" s="35"/>
      <c r="D40" s="43"/>
      <c r="E40" s="35" t="s">
        <v>295</v>
      </c>
      <c r="F40" s="30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42"/>
    </row>
    <row r="41" spans="2:12" ht="25.5" x14ac:dyDescent="0.25">
      <c r="B41" s="42"/>
      <c r="C41" s="35"/>
      <c r="D41" s="43"/>
      <c r="E41" s="35" t="s">
        <v>296</v>
      </c>
      <c r="F41" s="30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42"/>
    </row>
    <row r="42" spans="2:12" x14ac:dyDescent="0.25">
      <c r="B42" s="42" t="s">
        <v>333</v>
      </c>
      <c r="C42" s="35"/>
      <c r="D42" s="43" t="s">
        <v>30</v>
      </c>
      <c r="E42" s="35" t="s">
        <v>298</v>
      </c>
      <c r="F42" s="30">
        <f>SUM(F43:F46)</f>
        <v>25</v>
      </c>
      <c r="G42" s="30">
        <f t="shared" ref="G42:K42" si="5">SUM(G43:G46)</f>
        <v>24.87</v>
      </c>
      <c r="H42" s="30">
        <f t="shared" si="5"/>
        <v>5.15</v>
      </c>
      <c r="I42" s="30">
        <f t="shared" si="5"/>
        <v>5.15</v>
      </c>
      <c r="J42" s="30">
        <f t="shared" si="5"/>
        <v>5.2</v>
      </c>
      <c r="K42" s="30">
        <f t="shared" si="5"/>
        <v>65.37</v>
      </c>
      <c r="L42" s="42"/>
    </row>
    <row r="43" spans="2:12" ht="25.5" x14ac:dyDescent="0.25">
      <c r="B43" s="42"/>
      <c r="C43" s="35"/>
      <c r="D43" s="43"/>
      <c r="E43" s="35" t="s">
        <v>293</v>
      </c>
      <c r="F43" s="30">
        <v>25</v>
      </c>
      <c r="G43" s="29">
        <v>24.87</v>
      </c>
      <c r="H43" s="29">
        <v>5.15</v>
      </c>
      <c r="I43" s="29">
        <v>5.15</v>
      </c>
      <c r="J43" s="30">
        <v>5.2</v>
      </c>
      <c r="K43" s="29">
        <f>SUM(F43:J43)</f>
        <v>65.37</v>
      </c>
      <c r="L43" s="42"/>
    </row>
    <row r="44" spans="2:12" ht="25.5" x14ac:dyDescent="0.25">
      <c r="B44" s="42"/>
      <c r="C44" s="35"/>
      <c r="D44" s="43"/>
      <c r="E44" s="35" t="s">
        <v>294</v>
      </c>
      <c r="F44" s="30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42"/>
    </row>
    <row r="45" spans="2:12" ht="25.5" x14ac:dyDescent="0.25">
      <c r="B45" s="42"/>
      <c r="C45" s="35"/>
      <c r="D45" s="43"/>
      <c r="E45" s="35" t="s">
        <v>295</v>
      </c>
      <c r="F45" s="30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42"/>
    </row>
    <row r="46" spans="2:12" ht="25.5" x14ac:dyDescent="0.25">
      <c r="B46" s="42"/>
      <c r="C46" s="35"/>
      <c r="D46" s="43"/>
      <c r="E46" s="35" t="s">
        <v>296</v>
      </c>
      <c r="F46" s="30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42"/>
    </row>
    <row r="47" spans="2:12" x14ac:dyDescent="0.25">
      <c r="B47" s="42" t="s">
        <v>334</v>
      </c>
      <c r="C47" s="35"/>
      <c r="D47" s="43" t="s">
        <v>33</v>
      </c>
      <c r="E47" s="35" t="s">
        <v>298</v>
      </c>
      <c r="F47" s="30">
        <f>SUM(F48:F51)</f>
        <v>360.05</v>
      </c>
      <c r="G47" s="30">
        <f t="shared" ref="G47:K47" si="6">SUM(G48:G51)</f>
        <v>522.95000000000005</v>
      </c>
      <c r="H47" s="30">
        <f t="shared" si="6"/>
        <v>1095.5</v>
      </c>
      <c r="I47" s="30">
        <f t="shared" si="6"/>
        <v>1095.5</v>
      </c>
      <c r="J47" s="30">
        <f t="shared" si="6"/>
        <v>1095.5</v>
      </c>
      <c r="K47" s="30">
        <f t="shared" si="6"/>
        <v>4169.5</v>
      </c>
      <c r="L47" s="42" t="s">
        <v>382</v>
      </c>
    </row>
    <row r="48" spans="2:12" ht="25.5" x14ac:dyDescent="0.25">
      <c r="B48" s="42"/>
      <c r="C48" s="35"/>
      <c r="D48" s="43"/>
      <c r="E48" s="35" t="s">
        <v>293</v>
      </c>
      <c r="F48" s="30">
        <v>360.05</v>
      </c>
      <c r="G48" s="29">
        <v>522.95000000000005</v>
      </c>
      <c r="H48" s="29">
        <v>1095.5</v>
      </c>
      <c r="I48" s="29">
        <v>1095.5</v>
      </c>
      <c r="J48" s="30">
        <v>1095.5</v>
      </c>
      <c r="K48" s="29">
        <f>SUM(F48:J48)</f>
        <v>4169.5</v>
      </c>
      <c r="L48" s="42"/>
    </row>
    <row r="49" spans="2:12" ht="25.5" x14ac:dyDescent="0.25">
      <c r="B49" s="42"/>
      <c r="C49" s="35"/>
      <c r="D49" s="43"/>
      <c r="E49" s="35" t="s">
        <v>294</v>
      </c>
      <c r="F49" s="30">
        <v>0</v>
      </c>
      <c r="G49" s="29">
        <v>0</v>
      </c>
      <c r="H49" s="29">
        <v>0</v>
      </c>
      <c r="I49" s="29">
        <v>0</v>
      </c>
      <c r="J49" s="29">
        <v>0</v>
      </c>
      <c r="K49" s="29">
        <f t="shared" ref="K49:K51" si="7">SUM(F49:J49)</f>
        <v>0</v>
      </c>
      <c r="L49" s="42"/>
    </row>
    <row r="50" spans="2:12" ht="25.5" x14ac:dyDescent="0.25">
      <c r="B50" s="42"/>
      <c r="C50" s="35"/>
      <c r="D50" s="43"/>
      <c r="E50" s="35" t="s">
        <v>295</v>
      </c>
      <c r="F50" s="30">
        <v>0</v>
      </c>
      <c r="G50" s="29">
        <v>0</v>
      </c>
      <c r="H50" s="29">
        <v>0</v>
      </c>
      <c r="I50" s="29">
        <v>0</v>
      </c>
      <c r="J50" s="29">
        <v>0</v>
      </c>
      <c r="K50" s="29">
        <f t="shared" si="7"/>
        <v>0</v>
      </c>
      <c r="L50" s="42"/>
    </row>
    <row r="51" spans="2:12" ht="25.5" x14ac:dyDescent="0.25">
      <c r="B51" s="42"/>
      <c r="C51" s="35"/>
      <c r="D51" s="43"/>
      <c r="E51" s="35" t="s">
        <v>296</v>
      </c>
      <c r="F51" s="30">
        <v>0</v>
      </c>
      <c r="G51" s="29">
        <v>0</v>
      </c>
      <c r="H51" s="29">
        <v>0</v>
      </c>
      <c r="I51" s="29">
        <v>0</v>
      </c>
      <c r="J51" s="29">
        <v>0</v>
      </c>
      <c r="K51" s="29">
        <f t="shared" si="7"/>
        <v>0</v>
      </c>
      <c r="L51" s="42"/>
    </row>
    <row r="52" spans="2:12" x14ac:dyDescent="0.25">
      <c r="B52" s="42" t="s">
        <v>335</v>
      </c>
      <c r="C52" s="35"/>
      <c r="D52" s="43" t="s">
        <v>34</v>
      </c>
      <c r="E52" s="35" t="s">
        <v>298</v>
      </c>
      <c r="F52" s="30">
        <f>SUM(F53:F56)</f>
        <v>66.757000000000005</v>
      </c>
      <c r="G52" s="30">
        <f t="shared" ref="G52:K52" si="8">SUM(G53:G56)</f>
        <v>349.23</v>
      </c>
      <c r="H52" s="30">
        <f t="shared" si="8"/>
        <v>0</v>
      </c>
      <c r="I52" s="30">
        <f t="shared" si="8"/>
        <v>0</v>
      </c>
      <c r="J52" s="30">
        <f t="shared" si="8"/>
        <v>0</v>
      </c>
      <c r="K52" s="30">
        <f t="shared" si="8"/>
        <v>415.98700000000002</v>
      </c>
      <c r="L52" s="42" t="s">
        <v>145</v>
      </c>
    </row>
    <row r="53" spans="2:12" ht="25.5" x14ac:dyDescent="0.25">
      <c r="B53" s="42"/>
      <c r="C53" s="35"/>
      <c r="D53" s="43"/>
      <c r="E53" s="35" t="s">
        <v>293</v>
      </c>
      <c r="F53" s="30">
        <v>66.757000000000005</v>
      </c>
      <c r="G53" s="29">
        <v>349.23</v>
      </c>
      <c r="H53" s="29">
        <v>0</v>
      </c>
      <c r="I53" s="29">
        <v>0</v>
      </c>
      <c r="J53" s="30">
        <v>0</v>
      </c>
      <c r="K53" s="29">
        <f>SUM(F53:J53)</f>
        <v>415.98700000000002</v>
      </c>
      <c r="L53" s="42"/>
    </row>
    <row r="54" spans="2:12" ht="25.5" x14ac:dyDescent="0.25">
      <c r="B54" s="42"/>
      <c r="C54" s="35"/>
      <c r="D54" s="43"/>
      <c r="E54" s="35" t="s">
        <v>294</v>
      </c>
      <c r="F54" s="30">
        <v>0</v>
      </c>
      <c r="G54" s="29">
        <v>0</v>
      </c>
      <c r="H54" s="29">
        <v>0</v>
      </c>
      <c r="I54" s="29">
        <v>0</v>
      </c>
      <c r="J54" s="29">
        <v>0</v>
      </c>
      <c r="K54" s="29">
        <f t="shared" ref="K54:K56" si="9">SUM(F54:J54)</f>
        <v>0</v>
      </c>
      <c r="L54" s="42"/>
    </row>
    <row r="55" spans="2:12" ht="25.5" x14ac:dyDescent="0.25">
      <c r="B55" s="42"/>
      <c r="C55" s="35"/>
      <c r="D55" s="43"/>
      <c r="E55" s="35" t="s">
        <v>295</v>
      </c>
      <c r="F55" s="30">
        <v>0</v>
      </c>
      <c r="G55" s="29">
        <v>0</v>
      </c>
      <c r="H55" s="29">
        <v>0</v>
      </c>
      <c r="I55" s="29">
        <v>0</v>
      </c>
      <c r="J55" s="29">
        <v>0</v>
      </c>
      <c r="K55" s="29">
        <f t="shared" si="9"/>
        <v>0</v>
      </c>
      <c r="L55" s="42"/>
    </row>
    <row r="56" spans="2:12" ht="25.5" x14ac:dyDescent="0.25">
      <c r="B56" s="42"/>
      <c r="C56" s="35"/>
      <c r="D56" s="43"/>
      <c r="E56" s="35" t="s">
        <v>296</v>
      </c>
      <c r="F56" s="30">
        <v>0</v>
      </c>
      <c r="G56" s="29">
        <v>0</v>
      </c>
      <c r="H56" s="29">
        <v>0</v>
      </c>
      <c r="I56" s="29">
        <v>0</v>
      </c>
      <c r="J56" s="29">
        <v>0</v>
      </c>
      <c r="K56" s="29">
        <f t="shared" si="9"/>
        <v>0</v>
      </c>
      <c r="L56" s="42"/>
    </row>
    <row r="57" spans="2:12" x14ac:dyDescent="0.25">
      <c r="B57" s="42" t="s">
        <v>336</v>
      </c>
      <c r="C57" s="35"/>
      <c r="D57" s="43" t="s">
        <v>38</v>
      </c>
      <c r="E57" s="35" t="s">
        <v>298</v>
      </c>
      <c r="F57" s="30">
        <f>SUM(F58:F61)</f>
        <v>38.200000000000003</v>
      </c>
      <c r="G57" s="30">
        <f t="shared" ref="G57:K57" si="10">SUM(G58:G61)</f>
        <v>38.61</v>
      </c>
      <c r="H57" s="30">
        <f t="shared" si="10"/>
        <v>10</v>
      </c>
      <c r="I57" s="30">
        <f t="shared" si="10"/>
        <v>10</v>
      </c>
      <c r="J57" s="30">
        <f t="shared" si="10"/>
        <v>10</v>
      </c>
      <c r="K57" s="30">
        <f t="shared" si="10"/>
        <v>106.81</v>
      </c>
      <c r="L57" s="42" t="s">
        <v>166</v>
      </c>
    </row>
    <row r="58" spans="2:12" ht="25.5" x14ac:dyDescent="0.25">
      <c r="B58" s="42"/>
      <c r="C58" s="35"/>
      <c r="D58" s="43"/>
      <c r="E58" s="35" t="s">
        <v>293</v>
      </c>
      <c r="F58" s="30">
        <v>38.200000000000003</v>
      </c>
      <c r="G58" s="29">
        <v>38.61</v>
      </c>
      <c r="H58" s="29">
        <v>10</v>
      </c>
      <c r="I58" s="29">
        <v>10</v>
      </c>
      <c r="J58" s="30">
        <v>10</v>
      </c>
      <c r="K58" s="29">
        <f>SUM(F58:J58)</f>
        <v>106.81</v>
      </c>
      <c r="L58" s="42"/>
    </row>
    <row r="59" spans="2:12" ht="25.5" x14ac:dyDescent="0.25">
      <c r="B59" s="42"/>
      <c r="C59" s="35"/>
      <c r="D59" s="43"/>
      <c r="E59" s="35" t="s">
        <v>294</v>
      </c>
      <c r="F59" s="30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42"/>
    </row>
    <row r="60" spans="2:12" ht="25.5" x14ac:dyDescent="0.25">
      <c r="B60" s="42"/>
      <c r="C60" s="35"/>
      <c r="D60" s="43"/>
      <c r="E60" s="35" t="s">
        <v>295</v>
      </c>
      <c r="F60" s="30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42"/>
    </row>
    <row r="61" spans="2:12" ht="25.5" x14ac:dyDescent="0.25">
      <c r="B61" s="42"/>
      <c r="C61" s="35"/>
      <c r="D61" s="43"/>
      <c r="E61" s="35" t="s">
        <v>296</v>
      </c>
      <c r="F61" s="30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42"/>
    </row>
    <row r="62" spans="2:12" x14ac:dyDescent="0.25">
      <c r="B62" s="42" t="s">
        <v>337</v>
      </c>
      <c r="C62" s="35"/>
      <c r="D62" s="43" t="s">
        <v>39</v>
      </c>
      <c r="E62" s="35" t="s">
        <v>298</v>
      </c>
      <c r="F62" s="30">
        <f>SUM(F63:F66)</f>
        <v>150.9</v>
      </c>
      <c r="G62" s="30">
        <f t="shared" ref="G62:K62" si="11">SUM(G63:G66)</f>
        <v>150</v>
      </c>
      <c r="H62" s="30">
        <f t="shared" si="11"/>
        <v>99</v>
      </c>
      <c r="I62" s="30">
        <f t="shared" si="11"/>
        <v>99</v>
      </c>
      <c r="J62" s="30">
        <f t="shared" si="11"/>
        <v>99</v>
      </c>
      <c r="K62" s="30">
        <f t="shared" si="11"/>
        <v>597.9</v>
      </c>
      <c r="L62" s="42"/>
    </row>
    <row r="63" spans="2:12" ht="25.5" x14ac:dyDescent="0.25">
      <c r="B63" s="42"/>
      <c r="C63" s="35"/>
      <c r="D63" s="43"/>
      <c r="E63" s="35" t="s">
        <v>293</v>
      </c>
      <c r="F63" s="30">
        <v>150.9</v>
      </c>
      <c r="G63" s="29">
        <v>150</v>
      </c>
      <c r="H63" s="29">
        <v>99</v>
      </c>
      <c r="I63" s="29">
        <v>99</v>
      </c>
      <c r="J63" s="30">
        <v>99</v>
      </c>
      <c r="K63" s="29">
        <f>SUM(F63:J63)</f>
        <v>597.9</v>
      </c>
      <c r="L63" s="42"/>
    </row>
    <row r="64" spans="2:12" ht="25.5" x14ac:dyDescent="0.25">
      <c r="B64" s="42"/>
      <c r="C64" s="35"/>
      <c r="D64" s="43"/>
      <c r="E64" s="35" t="s">
        <v>294</v>
      </c>
      <c r="F64" s="30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42"/>
    </row>
    <row r="65" spans="2:12" ht="25.5" x14ac:dyDescent="0.25">
      <c r="B65" s="42"/>
      <c r="C65" s="35"/>
      <c r="D65" s="43"/>
      <c r="E65" s="35" t="s">
        <v>295</v>
      </c>
      <c r="F65" s="30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42"/>
    </row>
    <row r="66" spans="2:12" ht="25.5" x14ac:dyDescent="0.25">
      <c r="B66" s="42"/>
      <c r="C66" s="35"/>
      <c r="D66" s="43"/>
      <c r="E66" s="35" t="s">
        <v>296</v>
      </c>
      <c r="F66" s="30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42"/>
    </row>
    <row r="67" spans="2:12" ht="38.25" x14ac:dyDescent="0.25">
      <c r="B67" s="44" t="s">
        <v>41</v>
      </c>
      <c r="C67" s="32"/>
      <c r="D67" s="9" t="s">
        <v>42</v>
      </c>
      <c r="E67" s="35" t="s">
        <v>298</v>
      </c>
      <c r="F67" s="34">
        <f>SUM(F68:F71)</f>
        <v>8850.82</v>
      </c>
      <c r="G67" s="34">
        <f t="shared" ref="G67:K67" si="12">SUM(G68:G71)</f>
        <v>13010.16</v>
      </c>
      <c r="H67" s="34">
        <f t="shared" si="12"/>
        <v>11015.8</v>
      </c>
      <c r="I67" s="34">
        <f t="shared" si="12"/>
        <v>11000</v>
      </c>
      <c r="J67" s="34">
        <f t="shared" si="12"/>
        <v>11000</v>
      </c>
      <c r="K67" s="34">
        <f t="shared" si="12"/>
        <v>54876.78</v>
      </c>
      <c r="L67" s="42" t="s">
        <v>166</v>
      </c>
    </row>
    <row r="68" spans="2:12" ht="25.5" x14ac:dyDescent="0.25">
      <c r="B68" s="44"/>
      <c r="C68" s="32"/>
      <c r="D68" s="56" t="s">
        <v>300</v>
      </c>
      <c r="E68" s="35" t="s">
        <v>293</v>
      </c>
      <c r="F68" s="34">
        <v>8850.82</v>
      </c>
      <c r="G68" s="31">
        <f>10937.77+2072.39</f>
        <v>13010.16</v>
      </c>
      <c r="H68" s="31">
        <v>11015.8</v>
      </c>
      <c r="I68" s="31">
        <v>11000</v>
      </c>
      <c r="J68" s="34">
        <v>11000</v>
      </c>
      <c r="K68" s="31">
        <f>SUM(F68:J68)</f>
        <v>54876.78</v>
      </c>
      <c r="L68" s="42"/>
    </row>
    <row r="69" spans="2:12" ht="25.5" x14ac:dyDescent="0.25">
      <c r="B69" s="44"/>
      <c r="C69" s="10"/>
      <c r="D69" s="56"/>
      <c r="E69" s="35" t="s">
        <v>294</v>
      </c>
      <c r="F69" s="30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42"/>
    </row>
    <row r="70" spans="2:12" ht="25.5" x14ac:dyDescent="0.25">
      <c r="B70" s="44"/>
      <c r="C70" s="10"/>
      <c r="D70" s="56"/>
      <c r="E70" s="35" t="s">
        <v>295</v>
      </c>
      <c r="F70" s="30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42"/>
    </row>
    <row r="71" spans="2:12" ht="25.5" x14ac:dyDescent="0.25">
      <c r="B71" s="44"/>
      <c r="C71" s="10"/>
      <c r="D71" s="56"/>
      <c r="E71" s="35" t="s">
        <v>296</v>
      </c>
      <c r="F71" s="30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42"/>
    </row>
    <row r="72" spans="2:12" x14ac:dyDescent="0.25">
      <c r="B72" s="44" t="s">
        <v>45</v>
      </c>
      <c r="C72" s="32"/>
      <c r="D72" s="56" t="s">
        <v>301</v>
      </c>
      <c r="E72" s="35" t="s">
        <v>298</v>
      </c>
      <c r="F72" s="1">
        <f>SUM(F73:F76)</f>
        <v>10100</v>
      </c>
      <c r="G72" s="1">
        <f t="shared" ref="G72:K72" si="13">SUM(G73:G76)</f>
        <v>44546.369999999995</v>
      </c>
      <c r="H72" s="1">
        <f t="shared" si="13"/>
        <v>5762.93</v>
      </c>
      <c r="I72" s="1">
        <f t="shared" si="13"/>
        <v>0</v>
      </c>
      <c r="J72" s="1">
        <f t="shared" si="13"/>
        <v>0</v>
      </c>
      <c r="K72" s="1">
        <f t="shared" si="13"/>
        <v>60409.3</v>
      </c>
      <c r="L72" s="42" t="s">
        <v>178</v>
      </c>
    </row>
    <row r="73" spans="2:12" ht="25.5" x14ac:dyDescent="0.25">
      <c r="B73" s="44"/>
      <c r="C73" s="32"/>
      <c r="D73" s="56"/>
      <c r="E73" s="35" t="s">
        <v>293</v>
      </c>
      <c r="F73" s="1">
        <v>10100</v>
      </c>
      <c r="G73" s="31">
        <f>10935.26+612.5+1658.54</f>
        <v>13206.3</v>
      </c>
      <c r="H73" s="31">
        <v>3000</v>
      </c>
      <c r="I73" s="31">
        <v>0</v>
      </c>
      <c r="J73" s="31">
        <v>0</v>
      </c>
      <c r="K73" s="2">
        <f>SUM(F73:J73)</f>
        <v>26306.3</v>
      </c>
      <c r="L73" s="42"/>
    </row>
    <row r="74" spans="2:12" ht="25.5" x14ac:dyDescent="0.25">
      <c r="B74" s="44"/>
      <c r="C74" s="32"/>
      <c r="D74" s="56"/>
      <c r="E74" s="35" t="s">
        <v>294</v>
      </c>
      <c r="F74" s="30">
        <v>0</v>
      </c>
      <c r="G74" s="31">
        <f>26480.27+4859.8</f>
        <v>31340.07</v>
      </c>
      <c r="H74" s="29">
        <v>2762.93</v>
      </c>
      <c r="I74" s="29">
        <v>0</v>
      </c>
      <c r="J74" s="29">
        <v>0</v>
      </c>
      <c r="K74" s="2">
        <f t="shared" ref="K74:K76" si="14">SUM(F74:J74)</f>
        <v>34103</v>
      </c>
      <c r="L74" s="42"/>
    </row>
    <row r="75" spans="2:12" ht="25.5" x14ac:dyDescent="0.25">
      <c r="B75" s="44"/>
      <c r="C75" s="32"/>
      <c r="D75" s="56"/>
      <c r="E75" s="35" t="s">
        <v>295</v>
      </c>
      <c r="F75" s="30">
        <v>0</v>
      </c>
      <c r="G75" s="29">
        <v>0</v>
      </c>
      <c r="H75" s="29">
        <v>0</v>
      </c>
      <c r="I75" s="29">
        <v>0</v>
      </c>
      <c r="J75" s="29">
        <v>0</v>
      </c>
      <c r="K75" s="2">
        <f t="shared" si="14"/>
        <v>0</v>
      </c>
      <c r="L75" s="42"/>
    </row>
    <row r="76" spans="2:12" ht="25.5" x14ac:dyDescent="0.25">
      <c r="B76" s="44"/>
      <c r="C76" s="32"/>
      <c r="D76" s="56"/>
      <c r="E76" s="35" t="s">
        <v>296</v>
      </c>
      <c r="F76" s="30">
        <v>0</v>
      </c>
      <c r="G76" s="29">
        <v>0</v>
      </c>
      <c r="H76" s="29">
        <v>0</v>
      </c>
      <c r="I76" s="29">
        <v>0</v>
      </c>
      <c r="J76" s="29">
        <v>0</v>
      </c>
      <c r="K76" s="2">
        <f t="shared" si="14"/>
        <v>0</v>
      </c>
      <c r="L76" s="42"/>
    </row>
    <row r="77" spans="2:12" x14ac:dyDescent="0.25">
      <c r="B77" s="44" t="s">
        <v>49</v>
      </c>
      <c r="C77" s="32"/>
      <c r="D77" s="56" t="s">
        <v>302</v>
      </c>
      <c r="E77" s="35" t="s">
        <v>298</v>
      </c>
      <c r="F77" s="34">
        <f>SUM(F78:F81)</f>
        <v>612.55700000000002</v>
      </c>
      <c r="G77" s="34">
        <f t="shared" ref="G77:K77" si="15">SUM(G78:G81)</f>
        <v>0</v>
      </c>
      <c r="H77" s="34">
        <f t="shared" si="15"/>
        <v>0</v>
      </c>
      <c r="I77" s="34">
        <f t="shared" si="15"/>
        <v>0</v>
      </c>
      <c r="J77" s="34">
        <f t="shared" si="15"/>
        <v>0</v>
      </c>
      <c r="K77" s="34">
        <f t="shared" si="15"/>
        <v>612.55700000000002</v>
      </c>
      <c r="L77" s="42"/>
    </row>
    <row r="78" spans="2:12" ht="25.5" x14ac:dyDescent="0.25">
      <c r="B78" s="44"/>
      <c r="C78" s="32"/>
      <c r="D78" s="56"/>
      <c r="E78" s="35" t="s">
        <v>293</v>
      </c>
      <c r="F78" s="34">
        <v>612.55700000000002</v>
      </c>
      <c r="G78" s="29">
        <v>0</v>
      </c>
      <c r="H78" s="29">
        <v>0</v>
      </c>
      <c r="I78" s="29">
        <v>0</v>
      </c>
      <c r="J78" s="29">
        <v>0</v>
      </c>
      <c r="K78" s="31">
        <f>SUM(F78:J78)</f>
        <v>612.55700000000002</v>
      </c>
      <c r="L78" s="42"/>
    </row>
    <row r="79" spans="2:12" ht="25.5" x14ac:dyDescent="0.25">
      <c r="B79" s="44"/>
      <c r="C79" s="32"/>
      <c r="D79" s="56"/>
      <c r="E79" s="35" t="s">
        <v>294</v>
      </c>
      <c r="F79" s="30">
        <v>0</v>
      </c>
      <c r="G79" s="29">
        <v>0</v>
      </c>
      <c r="H79" s="29">
        <v>0</v>
      </c>
      <c r="I79" s="29">
        <v>0</v>
      </c>
      <c r="J79" s="29">
        <v>0</v>
      </c>
      <c r="K79" s="31">
        <f t="shared" ref="K79:K81" si="16">SUM(F79:J79)</f>
        <v>0</v>
      </c>
      <c r="L79" s="42"/>
    </row>
    <row r="80" spans="2:12" ht="25.5" x14ac:dyDescent="0.25">
      <c r="B80" s="44"/>
      <c r="C80" s="32"/>
      <c r="D80" s="56"/>
      <c r="E80" s="35" t="s">
        <v>295</v>
      </c>
      <c r="F80" s="30">
        <v>0</v>
      </c>
      <c r="G80" s="29">
        <v>0</v>
      </c>
      <c r="H80" s="29">
        <v>0</v>
      </c>
      <c r="I80" s="29">
        <v>0</v>
      </c>
      <c r="J80" s="29">
        <v>0</v>
      </c>
      <c r="K80" s="31">
        <f t="shared" si="16"/>
        <v>0</v>
      </c>
      <c r="L80" s="42"/>
    </row>
    <row r="81" spans="2:12" ht="25.5" x14ac:dyDescent="0.25">
      <c r="B81" s="44"/>
      <c r="C81" s="32"/>
      <c r="D81" s="56"/>
      <c r="E81" s="35" t="s">
        <v>296</v>
      </c>
      <c r="F81" s="30">
        <v>0</v>
      </c>
      <c r="G81" s="29">
        <v>0</v>
      </c>
      <c r="H81" s="29">
        <v>0</v>
      </c>
      <c r="I81" s="29">
        <v>0</v>
      </c>
      <c r="J81" s="29">
        <v>0</v>
      </c>
      <c r="K81" s="31">
        <f t="shared" si="16"/>
        <v>0</v>
      </c>
      <c r="L81" s="42"/>
    </row>
    <row r="82" spans="2:12" x14ac:dyDescent="0.25">
      <c r="B82" s="44" t="s">
        <v>53</v>
      </c>
      <c r="C82" s="32"/>
      <c r="D82" s="56" t="s">
        <v>55</v>
      </c>
      <c r="E82" s="35" t="s">
        <v>298</v>
      </c>
      <c r="F82" s="34">
        <f>F87+F92+F97+F102+F107+F112+F117+F122+F127+F132</f>
        <v>5352.2</v>
      </c>
      <c r="G82" s="34">
        <f t="shared" ref="G82:K82" si="17">G87+G92+G97+G102+G107+G112+G117+G122+G127+G132</f>
        <v>8430.2900000000009</v>
      </c>
      <c r="H82" s="34">
        <f t="shared" si="17"/>
        <v>5426.9000000000005</v>
      </c>
      <c r="I82" s="34">
        <f t="shared" si="17"/>
        <v>4662.79</v>
      </c>
      <c r="J82" s="34">
        <f t="shared" si="17"/>
        <v>4702.53</v>
      </c>
      <c r="K82" s="34">
        <f t="shared" si="17"/>
        <v>28574.71</v>
      </c>
      <c r="L82" s="67"/>
    </row>
    <row r="83" spans="2:12" ht="25.5" x14ac:dyDescent="0.25">
      <c r="B83" s="44"/>
      <c r="C83" s="32"/>
      <c r="D83" s="56"/>
      <c r="E83" s="35" t="s">
        <v>293</v>
      </c>
      <c r="F83" s="34">
        <f>F88+F93+F98+F103+F108+F113+F118+F123+F128+F133</f>
        <v>5352.2</v>
      </c>
      <c r="G83" s="34">
        <f t="shared" ref="G83:K83" si="18">G88+G93+G98+G103+G108+G113+G118+G123+G128+G133</f>
        <v>8430.2900000000009</v>
      </c>
      <c r="H83" s="34">
        <f t="shared" si="18"/>
        <v>5426.9000000000005</v>
      </c>
      <c r="I83" s="34">
        <f t="shared" si="18"/>
        <v>4662.79</v>
      </c>
      <c r="J83" s="34">
        <f t="shared" si="18"/>
        <v>4702.53</v>
      </c>
      <c r="K83" s="34">
        <f t="shared" si="18"/>
        <v>28574.71</v>
      </c>
      <c r="L83" s="67"/>
    </row>
    <row r="84" spans="2:12" ht="25.5" x14ac:dyDescent="0.25">
      <c r="B84" s="44"/>
      <c r="C84" s="32"/>
      <c r="D84" s="56"/>
      <c r="E84" s="35" t="s">
        <v>294</v>
      </c>
      <c r="F84" s="30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67"/>
    </row>
    <row r="85" spans="2:12" ht="25.5" x14ac:dyDescent="0.25">
      <c r="B85" s="44"/>
      <c r="C85" s="32"/>
      <c r="D85" s="56"/>
      <c r="E85" s="35" t="s">
        <v>295</v>
      </c>
      <c r="F85" s="30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67"/>
    </row>
    <row r="86" spans="2:12" ht="25.5" x14ac:dyDescent="0.25">
      <c r="B86" s="44"/>
      <c r="C86" s="32"/>
      <c r="D86" s="56"/>
      <c r="E86" s="35" t="s">
        <v>296</v>
      </c>
      <c r="F86" s="30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67"/>
    </row>
    <row r="87" spans="2:12" x14ac:dyDescent="0.25">
      <c r="B87" s="42" t="s">
        <v>179</v>
      </c>
      <c r="C87" s="35"/>
      <c r="D87" s="43" t="s">
        <v>57</v>
      </c>
      <c r="E87" s="35" t="s">
        <v>298</v>
      </c>
      <c r="F87" s="30">
        <f>SUM(F88:F91)</f>
        <v>2371</v>
      </c>
      <c r="G87" s="30">
        <f t="shared" ref="G87:K87" si="19">SUM(G88:G91)</f>
        <v>2539.59</v>
      </c>
      <c r="H87" s="30">
        <f t="shared" si="19"/>
        <v>2582.1999999999998</v>
      </c>
      <c r="I87" s="30">
        <f t="shared" si="19"/>
        <v>2582.1999999999998</v>
      </c>
      <c r="J87" s="30">
        <f t="shared" si="19"/>
        <v>2582.1999999999998</v>
      </c>
      <c r="K87" s="30">
        <f t="shared" si="19"/>
        <v>12657.189999999999</v>
      </c>
      <c r="L87" s="42" t="s">
        <v>382</v>
      </c>
    </row>
    <row r="88" spans="2:12" ht="25.5" x14ac:dyDescent="0.25">
      <c r="B88" s="42"/>
      <c r="C88" s="35"/>
      <c r="D88" s="43"/>
      <c r="E88" s="35" t="s">
        <v>293</v>
      </c>
      <c r="F88" s="30">
        <v>2371</v>
      </c>
      <c r="G88" s="29">
        <v>2539.59</v>
      </c>
      <c r="H88" s="29">
        <v>2582.1999999999998</v>
      </c>
      <c r="I88" s="29">
        <v>2582.1999999999998</v>
      </c>
      <c r="J88" s="30">
        <v>2582.1999999999998</v>
      </c>
      <c r="K88" s="29">
        <f>SUM(F88:J88)</f>
        <v>12657.189999999999</v>
      </c>
      <c r="L88" s="42"/>
    </row>
    <row r="89" spans="2:12" ht="25.5" x14ac:dyDescent="0.25">
      <c r="B89" s="42"/>
      <c r="C89" s="35"/>
      <c r="D89" s="43"/>
      <c r="E89" s="35" t="s">
        <v>294</v>
      </c>
      <c r="F89" s="30">
        <v>0</v>
      </c>
      <c r="G89" s="29">
        <v>0</v>
      </c>
      <c r="H89" s="29">
        <v>0</v>
      </c>
      <c r="I89" s="29">
        <v>0</v>
      </c>
      <c r="J89" s="29">
        <v>0</v>
      </c>
      <c r="K89" s="29">
        <f t="shared" ref="K89:K91" si="20">SUM(F89:J89)</f>
        <v>0</v>
      </c>
      <c r="L89" s="42"/>
    </row>
    <row r="90" spans="2:12" ht="25.5" x14ac:dyDescent="0.25">
      <c r="B90" s="42"/>
      <c r="C90" s="35"/>
      <c r="D90" s="43"/>
      <c r="E90" s="35" t="s">
        <v>295</v>
      </c>
      <c r="F90" s="30">
        <v>0</v>
      </c>
      <c r="G90" s="29">
        <v>0</v>
      </c>
      <c r="H90" s="29">
        <v>0</v>
      </c>
      <c r="I90" s="29">
        <v>0</v>
      </c>
      <c r="J90" s="29">
        <v>0</v>
      </c>
      <c r="K90" s="29">
        <f t="shared" si="20"/>
        <v>0</v>
      </c>
      <c r="L90" s="42"/>
    </row>
    <row r="91" spans="2:12" ht="25.5" x14ac:dyDescent="0.25">
      <c r="B91" s="42"/>
      <c r="C91" s="35"/>
      <c r="D91" s="43"/>
      <c r="E91" s="35" t="s">
        <v>296</v>
      </c>
      <c r="F91" s="30">
        <v>0</v>
      </c>
      <c r="G91" s="29">
        <v>0</v>
      </c>
      <c r="H91" s="29">
        <v>0</v>
      </c>
      <c r="I91" s="29">
        <v>0</v>
      </c>
      <c r="J91" s="29">
        <v>0</v>
      </c>
      <c r="K91" s="29">
        <f t="shared" si="20"/>
        <v>0</v>
      </c>
      <c r="L91" s="42"/>
    </row>
    <row r="92" spans="2:12" x14ac:dyDescent="0.25">
      <c r="B92" s="42" t="s">
        <v>180</v>
      </c>
      <c r="C92" s="35"/>
      <c r="D92" s="43" t="s">
        <v>58</v>
      </c>
      <c r="E92" s="35" t="s">
        <v>298</v>
      </c>
      <c r="F92" s="30">
        <f>SUM(F93:F96)</f>
        <v>128.15</v>
      </c>
      <c r="G92" s="30">
        <f t="shared" ref="G92:K92" si="21">SUM(G93:G96)</f>
        <v>625.63</v>
      </c>
      <c r="H92" s="30">
        <f t="shared" si="21"/>
        <v>900</v>
      </c>
      <c r="I92" s="30">
        <f t="shared" si="21"/>
        <v>625.63</v>
      </c>
      <c r="J92" s="30">
        <f t="shared" si="21"/>
        <v>625.63</v>
      </c>
      <c r="K92" s="30">
        <f t="shared" si="21"/>
        <v>2905.04</v>
      </c>
      <c r="L92" s="42"/>
    </row>
    <row r="93" spans="2:12" ht="25.5" x14ac:dyDescent="0.25">
      <c r="B93" s="42"/>
      <c r="C93" s="35"/>
      <c r="D93" s="43"/>
      <c r="E93" s="35" t="s">
        <v>293</v>
      </c>
      <c r="F93" s="30">
        <v>128.15</v>
      </c>
      <c r="G93" s="29">
        <v>625.63</v>
      </c>
      <c r="H93" s="29">
        <v>900</v>
      </c>
      <c r="I93" s="29">
        <v>625.63</v>
      </c>
      <c r="J93" s="30">
        <v>625.63</v>
      </c>
      <c r="K93" s="29">
        <f>SUM(F93:J93)</f>
        <v>2905.04</v>
      </c>
      <c r="L93" s="42"/>
    </row>
    <row r="94" spans="2:12" ht="25.5" x14ac:dyDescent="0.25">
      <c r="B94" s="42"/>
      <c r="C94" s="35"/>
      <c r="D94" s="43"/>
      <c r="E94" s="35" t="s">
        <v>294</v>
      </c>
      <c r="F94" s="30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42"/>
    </row>
    <row r="95" spans="2:12" ht="25.5" x14ac:dyDescent="0.25">
      <c r="B95" s="42"/>
      <c r="C95" s="35"/>
      <c r="D95" s="43"/>
      <c r="E95" s="35" t="s">
        <v>295</v>
      </c>
      <c r="F95" s="30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42"/>
    </row>
    <row r="96" spans="2:12" ht="25.5" x14ac:dyDescent="0.25">
      <c r="B96" s="42"/>
      <c r="C96" s="35"/>
      <c r="D96" s="43"/>
      <c r="E96" s="35" t="s">
        <v>296</v>
      </c>
      <c r="F96" s="30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42"/>
    </row>
    <row r="97" spans="2:12" x14ac:dyDescent="0.25">
      <c r="B97" s="42" t="s">
        <v>181</v>
      </c>
      <c r="C97" s="35"/>
      <c r="D97" s="43" t="s">
        <v>60</v>
      </c>
      <c r="E97" s="35" t="s">
        <v>298</v>
      </c>
      <c r="F97" s="30">
        <f>SUM(F98:F101)</f>
        <v>100</v>
      </c>
      <c r="G97" s="30">
        <f t="shared" ref="G97:K97" si="22">SUM(G98:G101)</f>
        <v>100</v>
      </c>
      <c r="H97" s="30">
        <f t="shared" si="22"/>
        <v>100</v>
      </c>
      <c r="I97" s="30">
        <f t="shared" si="22"/>
        <v>100</v>
      </c>
      <c r="J97" s="30">
        <f t="shared" si="22"/>
        <v>100</v>
      </c>
      <c r="K97" s="30">
        <f t="shared" si="22"/>
        <v>500</v>
      </c>
      <c r="L97" s="42" t="s">
        <v>166</v>
      </c>
    </row>
    <row r="98" spans="2:12" ht="25.5" x14ac:dyDescent="0.25">
      <c r="B98" s="42"/>
      <c r="C98" s="35"/>
      <c r="D98" s="43"/>
      <c r="E98" s="35" t="s">
        <v>293</v>
      </c>
      <c r="F98" s="30">
        <v>100</v>
      </c>
      <c r="G98" s="29">
        <v>100</v>
      </c>
      <c r="H98" s="29">
        <v>100</v>
      </c>
      <c r="I98" s="29">
        <v>100</v>
      </c>
      <c r="J98" s="30">
        <v>100</v>
      </c>
      <c r="K98" s="29">
        <f>SUM(F98:J98)</f>
        <v>500</v>
      </c>
      <c r="L98" s="42"/>
    </row>
    <row r="99" spans="2:12" ht="25.5" x14ac:dyDescent="0.25">
      <c r="B99" s="42"/>
      <c r="C99" s="35"/>
      <c r="D99" s="43"/>
      <c r="E99" s="35" t="s">
        <v>294</v>
      </c>
      <c r="F99" s="30">
        <v>0</v>
      </c>
      <c r="G99" s="29">
        <v>0</v>
      </c>
      <c r="H99" s="29">
        <v>0</v>
      </c>
      <c r="I99" s="29">
        <v>0</v>
      </c>
      <c r="J99" s="29">
        <v>0</v>
      </c>
      <c r="K99" s="29">
        <f t="shared" ref="K99:K101" si="23">SUM(F99:J99)</f>
        <v>0</v>
      </c>
      <c r="L99" s="42"/>
    </row>
    <row r="100" spans="2:12" ht="25.5" x14ac:dyDescent="0.25">
      <c r="B100" s="42"/>
      <c r="C100" s="35"/>
      <c r="D100" s="43"/>
      <c r="E100" s="35" t="s">
        <v>295</v>
      </c>
      <c r="F100" s="30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f t="shared" si="23"/>
        <v>0</v>
      </c>
      <c r="L100" s="42"/>
    </row>
    <row r="101" spans="2:12" ht="25.5" x14ac:dyDescent="0.25">
      <c r="B101" s="42"/>
      <c r="C101" s="35"/>
      <c r="D101" s="43"/>
      <c r="E101" s="35" t="s">
        <v>296</v>
      </c>
      <c r="F101" s="30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f t="shared" si="23"/>
        <v>0</v>
      </c>
      <c r="L101" s="42"/>
    </row>
    <row r="102" spans="2:12" x14ac:dyDescent="0.25">
      <c r="B102" s="42" t="s">
        <v>182</v>
      </c>
      <c r="C102" s="35"/>
      <c r="D102" s="43" t="s">
        <v>62</v>
      </c>
      <c r="E102" s="35" t="s">
        <v>298</v>
      </c>
      <c r="F102" s="30">
        <f>SUM(F103:F106)</f>
        <v>190.2</v>
      </c>
      <c r="G102" s="30">
        <f t="shared" ref="G102:K102" si="24">SUM(G103:G106)</f>
        <v>190</v>
      </c>
      <c r="H102" s="30">
        <f t="shared" si="24"/>
        <v>225.3</v>
      </c>
      <c r="I102" s="30">
        <f t="shared" si="24"/>
        <v>200</v>
      </c>
      <c r="J102" s="30">
        <f t="shared" si="24"/>
        <v>200</v>
      </c>
      <c r="K102" s="30">
        <f t="shared" si="24"/>
        <v>1005.5</v>
      </c>
      <c r="L102" s="42"/>
    </row>
    <row r="103" spans="2:12" ht="25.5" x14ac:dyDescent="0.25">
      <c r="B103" s="42"/>
      <c r="C103" s="35"/>
      <c r="D103" s="43"/>
      <c r="E103" s="35" t="s">
        <v>293</v>
      </c>
      <c r="F103" s="30">
        <v>190.2</v>
      </c>
      <c r="G103" s="29">
        <v>190</v>
      </c>
      <c r="H103" s="29">
        <f>225.3</f>
        <v>225.3</v>
      </c>
      <c r="I103" s="29">
        <v>200</v>
      </c>
      <c r="J103" s="30">
        <v>200</v>
      </c>
      <c r="K103" s="29">
        <f>SUM(F103:J103)</f>
        <v>1005.5</v>
      </c>
      <c r="L103" s="42"/>
    </row>
    <row r="104" spans="2:12" ht="25.5" x14ac:dyDescent="0.25">
      <c r="B104" s="42"/>
      <c r="C104" s="35"/>
      <c r="D104" s="43"/>
      <c r="E104" s="35" t="s">
        <v>294</v>
      </c>
      <c r="F104" s="30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f t="shared" ref="K104:K106" si="25">SUM(F104:J104)</f>
        <v>0</v>
      </c>
      <c r="L104" s="42"/>
    </row>
    <row r="105" spans="2:12" ht="25.5" x14ac:dyDescent="0.25">
      <c r="B105" s="42"/>
      <c r="C105" s="35"/>
      <c r="D105" s="43"/>
      <c r="E105" s="35" t="s">
        <v>295</v>
      </c>
      <c r="F105" s="30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f t="shared" si="25"/>
        <v>0</v>
      </c>
      <c r="L105" s="42"/>
    </row>
    <row r="106" spans="2:12" ht="25.5" x14ac:dyDescent="0.25">
      <c r="B106" s="42"/>
      <c r="C106" s="35"/>
      <c r="D106" s="43"/>
      <c r="E106" s="35" t="s">
        <v>296</v>
      </c>
      <c r="F106" s="30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f t="shared" si="25"/>
        <v>0</v>
      </c>
      <c r="L106" s="42"/>
    </row>
    <row r="107" spans="2:12" x14ac:dyDescent="0.25">
      <c r="B107" s="42" t="s">
        <v>183</v>
      </c>
      <c r="C107" s="35"/>
      <c r="D107" s="43" t="s">
        <v>64</v>
      </c>
      <c r="E107" s="35" t="s">
        <v>298</v>
      </c>
      <c r="F107" s="30">
        <f>SUM(F108:F111)</f>
        <v>422.55</v>
      </c>
      <c r="G107" s="30">
        <f t="shared" ref="G107:K107" si="26">SUM(G108:G111)</f>
        <v>495</v>
      </c>
      <c r="H107" s="30">
        <f t="shared" si="26"/>
        <v>514.79999999999995</v>
      </c>
      <c r="I107" s="30">
        <f t="shared" si="26"/>
        <v>535.4</v>
      </c>
      <c r="J107" s="30">
        <f t="shared" si="26"/>
        <v>556.79999999999995</v>
      </c>
      <c r="K107" s="30">
        <f t="shared" si="26"/>
        <v>2524.5500000000002</v>
      </c>
      <c r="L107" s="42"/>
    </row>
    <row r="108" spans="2:12" ht="25.5" x14ac:dyDescent="0.25">
      <c r="B108" s="42"/>
      <c r="C108" s="35"/>
      <c r="D108" s="43"/>
      <c r="E108" s="35" t="s">
        <v>293</v>
      </c>
      <c r="F108" s="30">
        <v>422.55</v>
      </c>
      <c r="G108" s="29">
        <v>495</v>
      </c>
      <c r="H108" s="29">
        <v>514.79999999999995</v>
      </c>
      <c r="I108" s="29">
        <v>535.4</v>
      </c>
      <c r="J108" s="30">
        <v>556.79999999999995</v>
      </c>
      <c r="K108" s="29">
        <f>SUM(F108:J108)</f>
        <v>2524.5500000000002</v>
      </c>
      <c r="L108" s="42"/>
    </row>
    <row r="109" spans="2:12" ht="25.5" x14ac:dyDescent="0.25">
      <c r="B109" s="42"/>
      <c r="C109" s="35"/>
      <c r="D109" s="43"/>
      <c r="E109" s="35" t="s">
        <v>294</v>
      </c>
      <c r="F109" s="30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f t="shared" ref="K109:K111" si="27">SUM(F109:J109)</f>
        <v>0</v>
      </c>
      <c r="L109" s="42"/>
    </row>
    <row r="110" spans="2:12" ht="25.5" x14ac:dyDescent="0.25">
      <c r="B110" s="42"/>
      <c r="C110" s="35"/>
      <c r="D110" s="43"/>
      <c r="E110" s="35" t="s">
        <v>295</v>
      </c>
      <c r="F110" s="30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f t="shared" si="27"/>
        <v>0</v>
      </c>
      <c r="L110" s="42"/>
    </row>
    <row r="111" spans="2:12" ht="25.5" x14ac:dyDescent="0.25">
      <c r="B111" s="42"/>
      <c r="C111" s="35"/>
      <c r="D111" s="43"/>
      <c r="E111" s="35" t="s">
        <v>296</v>
      </c>
      <c r="F111" s="30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f t="shared" si="27"/>
        <v>0</v>
      </c>
      <c r="L111" s="42"/>
    </row>
    <row r="112" spans="2:12" x14ac:dyDescent="0.25">
      <c r="B112" s="42" t="s">
        <v>184</v>
      </c>
      <c r="C112" s="35"/>
      <c r="D112" s="43" t="s">
        <v>66</v>
      </c>
      <c r="E112" s="35" t="s">
        <v>298</v>
      </c>
      <c r="F112" s="30">
        <f>SUM(F113:F116)</f>
        <v>282</v>
      </c>
      <c r="G112" s="30">
        <f t="shared" ref="G112:K112" si="28">SUM(G113:G116)</f>
        <v>330.77</v>
      </c>
      <c r="H112" s="30">
        <f t="shared" si="28"/>
        <v>459.56</v>
      </c>
      <c r="I112" s="30">
        <f t="shared" si="28"/>
        <v>459.56</v>
      </c>
      <c r="J112" s="30">
        <f t="shared" si="28"/>
        <v>477.9</v>
      </c>
      <c r="K112" s="30">
        <f t="shared" si="28"/>
        <v>2009.79</v>
      </c>
      <c r="L112" s="42" t="s">
        <v>166</v>
      </c>
    </row>
    <row r="113" spans="2:12" ht="25.5" x14ac:dyDescent="0.25">
      <c r="B113" s="42"/>
      <c r="C113" s="35"/>
      <c r="D113" s="43"/>
      <c r="E113" s="35" t="s">
        <v>293</v>
      </c>
      <c r="F113" s="30">
        <v>282</v>
      </c>
      <c r="G113" s="29">
        <v>330.77</v>
      </c>
      <c r="H113" s="29">
        <v>459.56</v>
      </c>
      <c r="I113" s="29">
        <v>459.56</v>
      </c>
      <c r="J113" s="30">
        <v>477.9</v>
      </c>
      <c r="K113" s="29">
        <f>SUM(F113:J113)</f>
        <v>2009.79</v>
      </c>
      <c r="L113" s="42"/>
    </row>
    <row r="114" spans="2:12" ht="25.5" x14ac:dyDescent="0.25">
      <c r="B114" s="42"/>
      <c r="C114" s="35"/>
      <c r="D114" s="43"/>
      <c r="E114" s="35" t="s">
        <v>294</v>
      </c>
      <c r="F114" s="30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42"/>
    </row>
    <row r="115" spans="2:12" ht="25.5" x14ac:dyDescent="0.25">
      <c r="B115" s="42"/>
      <c r="C115" s="35"/>
      <c r="D115" s="43"/>
      <c r="E115" s="35" t="s">
        <v>295</v>
      </c>
      <c r="F115" s="30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42"/>
    </row>
    <row r="116" spans="2:12" ht="25.5" x14ac:dyDescent="0.25">
      <c r="B116" s="42"/>
      <c r="C116" s="35"/>
      <c r="D116" s="43"/>
      <c r="E116" s="35" t="s">
        <v>296</v>
      </c>
      <c r="F116" s="30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42"/>
    </row>
    <row r="117" spans="2:12" x14ac:dyDescent="0.25">
      <c r="B117" s="42" t="s">
        <v>185</v>
      </c>
      <c r="C117" s="35"/>
      <c r="D117" s="43" t="s">
        <v>67</v>
      </c>
      <c r="E117" s="35" t="s">
        <v>298</v>
      </c>
      <c r="F117" s="30">
        <f>SUM(F118:F121)</f>
        <v>0</v>
      </c>
      <c r="G117" s="30">
        <f t="shared" ref="G117:K117" si="29">SUM(G118:G121)</f>
        <v>10</v>
      </c>
      <c r="H117" s="30">
        <f t="shared" si="29"/>
        <v>10</v>
      </c>
      <c r="I117" s="30">
        <f t="shared" si="29"/>
        <v>10</v>
      </c>
      <c r="J117" s="30">
        <f t="shared" si="29"/>
        <v>10</v>
      </c>
      <c r="K117" s="30">
        <f t="shared" si="29"/>
        <v>40</v>
      </c>
      <c r="L117" s="42"/>
    </row>
    <row r="118" spans="2:12" ht="25.5" x14ac:dyDescent="0.25">
      <c r="B118" s="42"/>
      <c r="C118" s="35"/>
      <c r="D118" s="43"/>
      <c r="E118" s="35" t="s">
        <v>293</v>
      </c>
      <c r="F118" s="30">
        <v>0</v>
      </c>
      <c r="G118" s="29">
        <v>10</v>
      </c>
      <c r="H118" s="29">
        <v>10</v>
      </c>
      <c r="I118" s="29">
        <v>10</v>
      </c>
      <c r="J118" s="30">
        <v>10</v>
      </c>
      <c r="K118" s="29">
        <f>SUM(F118:J118)</f>
        <v>40</v>
      </c>
      <c r="L118" s="42"/>
    </row>
    <row r="119" spans="2:12" ht="25.5" x14ac:dyDescent="0.25">
      <c r="B119" s="42"/>
      <c r="C119" s="35"/>
      <c r="D119" s="43"/>
      <c r="E119" s="35" t="s">
        <v>294</v>
      </c>
      <c r="F119" s="30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f t="shared" ref="K119:K121" si="30">SUM(F119:J119)</f>
        <v>0</v>
      </c>
      <c r="L119" s="42"/>
    </row>
    <row r="120" spans="2:12" ht="25.5" x14ac:dyDescent="0.25">
      <c r="B120" s="42"/>
      <c r="C120" s="35"/>
      <c r="D120" s="43"/>
      <c r="E120" s="35" t="s">
        <v>295</v>
      </c>
      <c r="F120" s="30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f t="shared" si="30"/>
        <v>0</v>
      </c>
      <c r="L120" s="42"/>
    </row>
    <row r="121" spans="2:12" ht="25.5" x14ac:dyDescent="0.25">
      <c r="B121" s="42"/>
      <c r="C121" s="35"/>
      <c r="D121" s="43"/>
      <c r="E121" s="35" t="s">
        <v>296</v>
      </c>
      <c r="F121" s="30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f t="shared" si="30"/>
        <v>0</v>
      </c>
      <c r="L121" s="42"/>
    </row>
    <row r="122" spans="2:12" x14ac:dyDescent="0.25">
      <c r="B122" s="42" t="s">
        <v>186</v>
      </c>
      <c r="C122" s="35"/>
      <c r="D122" s="43" t="s">
        <v>69</v>
      </c>
      <c r="E122" s="35" t="s">
        <v>298</v>
      </c>
      <c r="F122" s="30">
        <f>SUM(F123:F126)</f>
        <v>85</v>
      </c>
      <c r="G122" s="30">
        <f t="shared" ref="G122:K122" si="31">SUM(G123:G126)</f>
        <v>0</v>
      </c>
      <c r="H122" s="30">
        <f t="shared" si="31"/>
        <v>0</v>
      </c>
      <c r="I122" s="30">
        <f t="shared" si="31"/>
        <v>0</v>
      </c>
      <c r="J122" s="30">
        <f t="shared" si="31"/>
        <v>0</v>
      </c>
      <c r="K122" s="30">
        <f t="shared" si="31"/>
        <v>85</v>
      </c>
      <c r="L122" s="42"/>
    </row>
    <row r="123" spans="2:12" ht="25.5" x14ac:dyDescent="0.25">
      <c r="B123" s="42"/>
      <c r="C123" s="35"/>
      <c r="D123" s="43"/>
      <c r="E123" s="35" t="s">
        <v>293</v>
      </c>
      <c r="F123" s="30">
        <v>85</v>
      </c>
      <c r="G123" s="29">
        <v>0</v>
      </c>
      <c r="H123" s="29">
        <v>0</v>
      </c>
      <c r="I123" s="29">
        <v>0</v>
      </c>
      <c r="J123" s="30">
        <v>0</v>
      </c>
      <c r="K123" s="29">
        <f>SUM(F123:J123)</f>
        <v>85</v>
      </c>
      <c r="L123" s="42"/>
    </row>
    <row r="124" spans="2:12" ht="25.5" x14ac:dyDescent="0.25">
      <c r="B124" s="42"/>
      <c r="C124" s="35"/>
      <c r="D124" s="43"/>
      <c r="E124" s="35" t="s">
        <v>294</v>
      </c>
      <c r="F124" s="30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f t="shared" ref="K124:K126" si="32">SUM(F124:J124)</f>
        <v>0</v>
      </c>
      <c r="L124" s="42"/>
    </row>
    <row r="125" spans="2:12" ht="25.5" x14ac:dyDescent="0.25">
      <c r="B125" s="42"/>
      <c r="C125" s="35"/>
      <c r="D125" s="43"/>
      <c r="E125" s="35" t="s">
        <v>295</v>
      </c>
      <c r="F125" s="30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f t="shared" si="32"/>
        <v>0</v>
      </c>
      <c r="L125" s="42"/>
    </row>
    <row r="126" spans="2:12" ht="25.5" x14ac:dyDescent="0.25">
      <c r="B126" s="42"/>
      <c r="C126" s="35"/>
      <c r="D126" s="43"/>
      <c r="E126" s="35" t="s">
        <v>296</v>
      </c>
      <c r="F126" s="30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f t="shared" si="32"/>
        <v>0</v>
      </c>
      <c r="L126" s="42"/>
    </row>
    <row r="127" spans="2:12" x14ac:dyDescent="0.25">
      <c r="B127" s="42" t="s">
        <v>187</v>
      </c>
      <c r="C127" s="35"/>
      <c r="D127" s="43" t="s">
        <v>71</v>
      </c>
      <c r="E127" s="35" t="s">
        <v>298</v>
      </c>
      <c r="F127" s="30">
        <f>SUM(F128:F131)</f>
        <v>1623.3</v>
      </c>
      <c r="G127" s="30">
        <f t="shared" ref="G127:K127" si="33">SUM(G128:G131)</f>
        <v>4139.3</v>
      </c>
      <c r="H127" s="30">
        <f t="shared" si="33"/>
        <v>485.04</v>
      </c>
      <c r="I127" s="30">
        <f t="shared" si="33"/>
        <v>0</v>
      </c>
      <c r="J127" s="30">
        <f t="shared" si="33"/>
        <v>0</v>
      </c>
      <c r="K127" s="30">
        <f t="shared" si="33"/>
        <v>6247.64</v>
      </c>
      <c r="L127" s="42" t="s">
        <v>278</v>
      </c>
    </row>
    <row r="128" spans="2:12" ht="25.5" x14ac:dyDescent="0.25">
      <c r="B128" s="42"/>
      <c r="C128" s="35"/>
      <c r="D128" s="43"/>
      <c r="E128" s="35" t="s">
        <v>293</v>
      </c>
      <c r="F128" s="30">
        <v>1623.3</v>
      </c>
      <c r="G128" s="29">
        <f>1623.3+2516</f>
        <v>4139.3</v>
      </c>
      <c r="H128" s="29">
        <v>485.04</v>
      </c>
      <c r="I128" s="29">
        <v>0</v>
      </c>
      <c r="J128" s="30">
        <v>0</v>
      </c>
      <c r="K128" s="29">
        <f>SUM(F128:J128)</f>
        <v>6247.64</v>
      </c>
      <c r="L128" s="42"/>
    </row>
    <row r="129" spans="2:12" ht="25.5" x14ac:dyDescent="0.25">
      <c r="B129" s="42"/>
      <c r="C129" s="35"/>
      <c r="D129" s="43"/>
      <c r="E129" s="35" t="s">
        <v>294</v>
      </c>
      <c r="F129" s="30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f t="shared" ref="K129:K131" si="34">SUM(F129:J129)</f>
        <v>0</v>
      </c>
      <c r="L129" s="42"/>
    </row>
    <row r="130" spans="2:12" ht="25.5" x14ac:dyDescent="0.25">
      <c r="B130" s="42"/>
      <c r="C130" s="35"/>
      <c r="D130" s="43"/>
      <c r="E130" s="35" t="s">
        <v>295</v>
      </c>
      <c r="F130" s="30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f t="shared" si="34"/>
        <v>0</v>
      </c>
      <c r="L130" s="42"/>
    </row>
    <row r="131" spans="2:12" ht="25.5" x14ac:dyDescent="0.25">
      <c r="B131" s="42"/>
      <c r="C131" s="35"/>
      <c r="D131" s="43"/>
      <c r="E131" s="35" t="s">
        <v>296</v>
      </c>
      <c r="F131" s="30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f t="shared" si="34"/>
        <v>0</v>
      </c>
      <c r="L131" s="42"/>
    </row>
    <row r="132" spans="2:12" x14ac:dyDescent="0.25">
      <c r="B132" s="42" t="s">
        <v>188</v>
      </c>
      <c r="C132" s="35"/>
      <c r="D132" s="43" t="s">
        <v>72</v>
      </c>
      <c r="E132" s="35" t="s">
        <v>298</v>
      </c>
      <c r="F132" s="30">
        <f>SUM(F133:F136)</f>
        <v>150</v>
      </c>
      <c r="G132" s="30">
        <f t="shared" ref="G132:K132" si="35">SUM(G133:G136)</f>
        <v>0</v>
      </c>
      <c r="H132" s="30">
        <f t="shared" si="35"/>
        <v>150</v>
      </c>
      <c r="I132" s="30">
        <f t="shared" si="35"/>
        <v>150</v>
      </c>
      <c r="J132" s="30">
        <f t="shared" si="35"/>
        <v>150</v>
      </c>
      <c r="K132" s="30">
        <f t="shared" si="35"/>
        <v>600</v>
      </c>
      <c r="L132" s="42" t="s">
        <v>166</v>
      </c>
    </row>
    <row r="133" spans="2:12" ht="25.5" x14ac:dyDescent="0.25">
      <c r="B133" s="42"/>
      <c r="C133" s="35"/>
      <c r="D133" s="43"/>
      <c r="E133" s="35" t="s">
        <v>293</v>
      </c>
      <c r="F133" s="30">
        <v>150</v>
      </c>
      <c r="G133" s="29">
        <v>0</v>
      </c>
      <c r="H133" s="29">
        <v>150</v>
      </c>
      <c r="I133" s="29">
        <v>150</v>
      </c>
      <c r="J133" s="30">
        <v>150</v>
      </c>
      <c r="K133" s="29">
        <f>SUM(F133:J133)</f>
        <v>600</v>
      </c>
      <c r="L133" s="42"/>
    </row>
    <row r="134" spans="2:12" ht="25.5" x14ac:dyDescent="0.25">
      <c r="B134" s="42"/>
      <c r="C134" s="35"/>
      <c r="D134" s="43"/>
      <c r="E134" s="35" t="s">
        <v>294</v>
      </c>
      <c r="F134" s="30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f t="shared" ref="K134:K136" si="36">SUM(F134:J134)</f>
        <v>0</v>
      </c>
      <c r="L134" s="42"/>
    </row>
    <row r="135" spans="2:12" ht="25.5" x14ac:dyDescent="0.25">
      <c r="B135" s="42"/>
      <c r="C135" s="35"/>
      <c r="D135" s="43"/>
      <c r="E135" s="35" t="s">
        <v>295</v>
      </c>
      <c r="F135" s="30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f t="shared" si="36"/>
        <v>0</v>
      </c>
      <c r="L135" s="42"/>
    </row>
    <row r="136" spans="2:12" ht="25.5" x14ac:dyDescent="0.25">
      <c r="B136" s="42"/>
      <c r="C136" s="35"/>
      <c r="D136" s="43"/>
      <c r="E136" s="35" t="s">
        <v>296</v>
      </c>
      <c r="F136" s="30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f t="shared" si="36"/>
        <v>0</v>
      </c>
      <c r="L136" s="42"/>
    </row>
    <row r="137" spans="2:12" x14ac:dyDescent="0.25">
      <c r="B137" s="44" t="s">
        <v>74</v>
      </c>
      <c r="C137" s="32"/>
      <c r="D137" s="56" t="s">
        <v>75</v>
      </c>
      <c r="E137" s="35" t="s">
        <v>298</v>
      </c>
      <c r="F137" s="11">
        <f>F142+F147+F152+F157+F162+F167+F172+F177+F182+F187+F192+F197+F202+F207+F212+F217</f>
        <v>24297.744999999999</v>
      </c>
      <c r="G137" s="11">
        <f t="shared" ref="G137:J137" si="37">G142+G147+G152+G157+G162+G167+G172+G177+G182+G187+G192+G197+G202+G207+G212+G217</f>
        <v>21998.750999999997</v>
      </c>
      <c r="H137" s="11">
        <f t="shared" si="37"/>
        <v>26558.230000000003</v>
      </c>
      <c r="I137" s="11">
        <f t="shared" si="37"/>
        <v>22166.71</v>
      </c>
      <c r="J137" s="11">
        <f t="shared" si="37"/>
        <v>21803.71</v>
      </c>
      <c r="K137" s="11">
        <f>K142+K147+K152+K157+K162+K167+K172+K177+K182+K187+K192+K197+K202+K207+K212+K217</f>
        <v>116825.14599999999</v>
      </c>
      <c r="L137" s="42"/>
    </row>
    <row r="138" spans="2:12" ht="25.5" x14ac:dyDescent="0.25">
      <c r="B138" s="44"/>
      <c r="C138" s="32"/>
      <c r="D138" s="56"/>
      <c r="E138" s="35" t="s">
        <v>293</v>
      </c>
      <c r="F138" s="11">
        <f>F143+F148+F153+F158+F163+F168+F173+F178+F183+F188+F193+F198+F203+F208+F213+F218</f>
        <v>20934.565000000002</v>
      </c>
      <c r="G138" s="11">
        <f t="shared" ref="G138:J138" si="38">G143+G148+G153+G158+G163+G168+G173+G178+G183+G188+G193+G198+G203+G208+G213+G218</f>
        <v>21998.750999999997</v>
      </c>
      <c r="H138" s="11">
        <f t="shared" si="38"/>
        <v>26558.230000000003</v>
      </c>
      <c r="I138" s="11">
        <f t="shared" si="38"/>
        <v>22166.71</v>
      </c>
      <c r="J138" s="11">
        <f t="shared" si="38"/>
        <v>21803.71</v>
      </c>
      <c r="K138" s="11">
        <f t="shared" ref="I138:K138" si="39">K143+K148+K153+K158+K163+K168+K173+K178+K183+K188+K193+K198+K203+K208+K213</f>
        <v>113268.766</v>
      </c>
      <c r="L138" s="42"/>
    </row>
    <row r="139" spans="2:12" ht="25.5" x14ac:dyDescent="0.25">
      <c r="B139" s="44"/>
      <c r="C139" s="32"/>
      <c r="D139" s="56"/>
      <c r="E139" s="35" t="s">
        <v>294</v>
      </c>
      <c r="F139" s="11">
        <f>F144+F149+F154+F159+F164+F169+F174+F179+F184+F189+F194+F199+F204+F209+F214+F219</f>
        <v>3363.18</v>
      </c>
      <c r="G139" s="11">
        <f t="shared" ref="G139:J139" si="40">G144+G149+G154+G159+G164+G169+G174+G179+G184+G189+G194+G199+G204+G209+G214+G219</f>
        <v>0</v>
      </c>
      <c r="H139" s="11">
        <f t="shared" si="40"/>
        <v>0</v>
      </c>
      <c r="I139" s="11">
        <f t="shared" si="40"/>
        <v>0</v>
      </c>
      <c r="J139" s="11">
        <f t="shared" si="40"/>
        <v>0</v>
      </c>
      <c r="K139" s="11">
        <f>K144+K149+K154+K159+K164+K169+K174+K179+K184+K189+K194+K199</f>
        <v>3363.18</v>
      </c>
      <c r="L139" s="42"/>
    </row>
    <row r="140" spans="2:12" ht="25.5" x14ac:dyDescent="0.25">
      <c r="B140" s="44"/>
      <c r="C140" s="32"/>
      <c r="D140" s="56"/>
      <c r="E140" s="35" t="s">
        <v>295</v>
      </c>
      <c r="F140" s="30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42"/>
    </row>
    <row r="141" spans="2:12" ht="25.5" x14ac:dyDescent="0.25">
      <c r="B141" s="44"/>
      <c r="C141" s="32"/>
      <c r="D141" s="56"/>
      <c r="E141" s="35" t="s">
        <v>296</v>
      </c>
      <c r="F141" s="30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42"/>
    </row>
    <row r="142" spans="2:12" x14ac:dyDescent="0.25">
      <c r="B142" s="42" t="s">
        <v>189</v>
      </c>
      <c r="C142" s="35"/>
      <c r="D142" s="43" t="s">
        <v>77</v>
      </c>
      <c r="E142" s="35" t="s">
        <v>298</v>
      </c>
      <c r="F142" s="30">
        <f>SUM(F143:F146)</f>
        <v>300.8</v>
      </c>
      <c r="G142" s="30">
        <f t="shared" ref="G142:K142" si="41">SUM(G143:G146)</f>
        <v>77.16</v>
      </c>
      <c r="H142" s="30">
        <f t="shared" si="41"/>
        <v>0</v>
      </c>
      <c r="I142" s="30">
        <f t="shared" si="41"/>
        <v>0</v>
      </c>
      <c r="J142" s="30">
        <f t="shared" si="41"/>
        <v>0</v>
      </c>
      <c r="K142" s="30">
        <f t="shared" si="41"/>
        <v>377.96000000000004</v>
      </c>
      <c r="L142" s="42" t="s">
        <v>274</v>
      </c>
    </row>
    <row r="143" spans="2:12" ht="25.5" x14ac:dyDescent="0.25">
      <c r="B143" s="42"/>
      <c r="C143" s="35"/>
      <c r="D143" s="43"/>
      <c r="E143" s="35" t="s">
        <v>293</v>
      </c>
      <c r="F143" s="30">
        <v>300.8</v>
      </c>
      <c r="G143" s="29">
        <f>127.2-50.04</f>
        <v>77.16</v>
      </c>
      <c r="H143" s="29">
        <v>0</v>
      </c>
      <c r="I143" s="29">
        <v>0</v>
      </c>
      <c r="J143" s="30">
        <v>0</v>
      </c>
      <c r="K143" s="29">
        <f>SUM(F143:J143)</f>
        <v>377.96000000000004</v>
      </c>
      <c r="L143" s="42"/>
    </row>
    <row r="144" spans="2:12" ht="25.5" x14ac:dyDescent="0.25">
      <c r="B144" s="42"/>
      <c r="C144" s="35"/>
      <c r="D144" s="43"/>
      <c r="E144" s="35" t="s">
        <v>294</v>
      </c>
      <c r="F144" s="30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f t="shared" ref="K144:K146" si="42">SUM(F144:J144)</f>
        <v>0</v>
      </c>
      <c r="L144" s="42"/>
    </row>
    <row r="145" spans="2:12" ht="25.5" x14ac:dyDescent="0.25">
      <c r="B145" s="42"/>
      <c r="C145" s="35"/>
      <c r="D145" s="43"/>
      <c r="E145" s="35" t="s">
        <v>295</v>
      </c>
      <c r="F145" s="30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f t="shared" si="42"/>
        <v>0</v>
      </c>
      <c r="L145" s="42"/>
    </row>
    <row r="146" spans="2:12" ht="25.5" x14ac:dyDescent="0.25">
      <c r="B146" s="42"/>
      <c r="C146" s="35"/>
      <c r="D146" s="43"/>
      <c r="E146" s="35" t="s">
        <v>296</v>
      </c>
      <c r="F146" s="30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f t="shared" si="42"/>
        <v>0</v>
      </c>
      <c r="L146" s="42"/>
    </row>
    <row r="147" spans="2:12" x14ac:dyDescent="0.25">
      <c r="B147" s="42" t="s">
        <v>190</v>
      </c>
      <c r="C147" s="35"/>
      <c r="D147" s="43" t="s">
        <v>80</v>
      </c>
      <c r="E147" s="35" t="s">
        <v>298</v>
      </c>
      <c r="F147" s="30">
        <f>SUM(F148:F151)</f>
        <v>1013.9</v>
      </c>
      <c r="G147" s="30">
        <f t="shared" ref="G147:K147" si="43">SUM(G148:G151)</f>
        <v>186.2</v>
      </c>
      <c r="H147" s="30">
        <f t="shared" si="43"/>
        <v>0</v>
      </c>
      <c r="I147" s="30">
        <f t="shared" si="43"/>
        <v>0</v>
      </c>
      <c r="J147" s="30">
        <f t="shared" si="43"/>
        <v>0</v>
      </c>
      <c r="K147" s="30">
        <f t="shared" si="43"/>
        <v>1200.0999999999999</v>
      </c>
      <c r="L147" s="42" t="s">
        <v>166</v>
      </c>
    </row>
    <row r="148" spans="2:12" ht="25.5" x14ac:dyDescent="0.25">
      <c r="B148" s="42"/>
      <c r="C148" s="35"/>
      <c r="D148" s="43"/>
      <c r="E148" s="35" t="s">
        <v>293</v>
      </c>
      <c r="F148" s="30">
        <v>1013.9</v>
      </c>
      <c r="G148" s="29">
        <v>186.2</v>
      </c>
      <c r="H148" s="29">
        <v>0</v>
      </c>
      <c r="I148" s="29">
        <v>0</v>
      </c>
      <c r="J148" s="30">
        <v>0</v>
      </c>
      <c r="K148" s="29">
        <f>SUM(F148:J148)</f>
        <v>1200.0999999999999</v>
      </c>
      <c r="L148" s="42"/>
    </row>
    <row r="149" spans="2:12" ht="25.5" x14ac:dyDescent="0.25">
      <c r="B149" s="42"/>
      <c r="C149" s="35"/>
      <c r="D149" s="43"/>
      <c r="E149" s="35" t="s">
        <v>294</v>
      </c>
      <c r="F149" s="30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f t="shared" ref="K149:K151" si="44">SUM(F149:J149)</f>
        <v>0</v>
      </c>
      <c r="L149" s="42"/>
    </row>
    <row r="150" spans="2:12" ht="25.5" x14ac:dyDescent="0.25">
      <c r="B150" s="42"/>
      <c r="C150" s="35"/>
      <c r="D150" s="43"/>
      <c r="E150" s="35" t="s">
        <v>295</v>
      </c>
      <c r="F150" s="30">
        <v>0</v>
      </c>
      <c r="G150" s="29">
        <v>0</v>
      </c>
      <c r="H150" s="29">
        <v>0</v>
      </c>
      <c r="I150" s="29">
        <v>0</v>
      </c>
      <c r="J150" s="29">
        <v>0</v>
      </c>
      <c r="K150" s="29">
        <f t="shared" si="44"/>
        <v>0</v>
      </c>
      <c r="L150" s="42"/>
    </row>
    <row r="151" spans="2:12" ht="25.5" x14ac:dyDescent="0.25">
      <c r="B151" s="42"/>
      <c r="C151" s="35"/>
      <c r="D151" s="43"/>
      <c r="E151" s="35" t="s">
        <v>296</v>
      </c>
      <c r="F151" s="30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f t="shared" si="44"/>
        <v>0</v>
      </c>
      <c r="L151" s="42"/>
    </row>
    <row r="152" spans="2:12" x14ac:dyDescent="0.25">
      <c r="B152" s="42" t="s">
        <v>191</v>
      </c>
      <c r="C152" s="35"/>
      <c r="D152" s="43" t="s">
        <v>82</v>
      </c>
      <c r="E152" s="35" t="s">
        <v>298</v>
      </c>
      <c r="F152" s="30">
        <f>SUM(F153:F156)</f>
        <v>3736.87</v>
      </c>
      <c r="G152" s="30">
        <f t="shared" ref="G152:K152" si="45">SUM(G153:G156)</f>
        <v>422.5</v>
      </c>
      <c r="H152" s="30">
        <f t="shared" si="45"/>
        <v>363</v>
      </c>
      <c r="I152" s="30">
        <f t="shared" si="45"/>
        <v>363</v>
      </c>
      <c r="J152" s="30">
        <f t="shared" si="45"/>
        <v>0</v>
      </c>
      <c r="K152" s="30">
        <f t="shared" si="45"/>
        <v>4885.37</v>
      </c>
      <c r="L152" s="42" t="s">
        <v>338</v>
      </c>
    </row>
    <row r="153" spans="2:12" ht="25.5" x14ac:dyDescent="0.25">
      <c r="B153" s="42"/>
      <c r="C153" s="35"/>
      <c r="D153" s="43"/>
      <c r="E153" s="35" t="s">
        <v>293</v>
      </c>
      <c r="F153" s="30">
        <v>373.69</v>
      </c>
      <c r="G153" s="29">
        <v>422.5</v>
      </c>
      <c r="H153" s="29">
        <v>363</v>
      </c>
      <c r="I153" s="29">
        <v>363</v>
      </c>
      <c r="J153" s="30">
        <v>0</v>
      </c>
      <c r="K153" s="29">
        <f>SUM(F153:J153)</f>
        <v>1522.19</v>
      </c>
      <c r="L153" s="42"/>
    </row>
    <row r="154" spans="2:12" ht="25.5" x14ac:dyDescent="0.25">
      <c r="B154" s="42"/>
      <c r="C154" s="35"/>
      <c r="D154" s="43"/>
      <c r="E154" s="35" t="s">
        <v>294</v>
      </c>
      <c r="F154" s="30">
        <v>3363.18</v>
      </c>
      <c r="G154" s="29">
        <v>0</v>
      </c>
      <c r="H154" s="29">
        <v>0</v>
      </c>
      <c r="I154" s="29">
        <v>0</v>
      </c>
      <c r="J154" s="29">
        <v>0</v>
      </c>
      <c r="K154" s="29">
        <f t="shared" ref="K154:K156" si="46">SUM(F154:J154)</f>
        <v>3363.18</v>
      </c>
      <c r="L154" s="42"/>
    </row>
    <row r="155" spans="2:12" ht="25.5" x14ac:dyDescent="0.25">
      <c r="B155" s="42"/>
      <c r="C155" s="35"/>
      <c r="D155" s="43"/>
      <c r="E155" s="35" t="s">
        <v>295</v>
      </c>
      <c r="F155" s="30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f t="shared" si="46"/>
        <v>0</v>
      </c>
      <c r="L155" s="42"/>
    </row>
    <row r="156" spans="2:12" ht="25.5" x14ac:dyDescent="0.25">
      <c r="B156" s="42"/>
      <c r="C156" s="35"/>
      <c r="D156" s="43"/>
      <c r="E156" s="35" t="s">
        <v>296</v>
      </c>
      <c r="F156" s="30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f t="shared" si="46"/>
        <v>0</v>
      </c>
      <c r="L156" s="42"/>
    </row>
    <row r="157" spans="2:12" x14ac:dyDescent="0.25">
      <c r="B157" s="42" t="s">
        <v>192</v>
      </c>
      <c r="C157" s="35"/>
      <c r="D157" s="43" t="s">
        <v>84</v>
      </c>
      <c r="E157" s="35" t="s">
        <v>298</v>
      </c>
      <c r="F157" s="30">
        <f>SUM(F158:F161)</f>
        <v>96</v>
      </c>
      <c r="G157" s="30">
        <f t="shared" ref="G157:K157" si="47">SUM(G158:G161)</f>
        <v>0</v>
      </c>
      <c r="H157" s="30">
        <f t="shared" si="47"/>
        <v>0</v>
      </c>
      <c r="I157" s="30">
        <f t="shared" si="47"/>
        <v>0</v>
      </c>
      <c r="J157" s="30">
        <f t="shared" si="47"/>
        <v>0</v>
      </c>
      <c r="K157" s="30">
        <f t="shared" si="47"/>
        <v>96</v>
      </c>
      <c r="L157" s="42" t="s">
        <v>166</v>
      </c>
    </row>
    <row r="158" spans="2:12" ht="25.5" x14ac:dyDescent="0.25">
      <c r="B158" s="42"/>
      <c r="C158" s="35"/>
      <c r="D158" s="43"/>
      <c r="E158" s="35" t="s">
        <v>293</v>
      </c>
      <c r="F158" s="30">
        <v>96</v>
      </c>
      <c r="G158" s="29">
        <v>0</v>
      </c>
      <c r="H158" s="29">
        <v>0</v>
      </c>
      <c r="I158" s="29">
        <v>0</v>
      </c>
      <c r="J158" s="30">
        <v>0</v>
      </c>
      <c r="K158" s="29">
        <f>SUM(F158:J158)</f>
        <v>96</v>
      </c>
      <c r="L158" s="42"/>
    </row>
    <row r="159" spans="2:12" ht="25.5" x14ac:dyDescent="0.25">
      <c r="B159" s="42"/>
      <c r="C159" s="35"/>
      <c r="D159" s="43"/>
      <c r="E159" s="35" t="s">
        <v>294</v>
      </c>
      <c r="F159" s="30">
        <v>0</v>
      </c>
      <c r="G159" s="29">
        <v>0</v>
      </c>
      <c r="H159" s="29">
        <v>0</v>
      </c>
      <c r="I159" s="29">
        <v>0</v>
      </c>
      <c r="J159" s="29">
        <v>0</v>
      </c>
      <c r="K159" s="29">
        <f t="shared" ref="K159:K161" si="48">SUM(F159:J159)</f>
        <v>0</v>
      </c>
      <c r="L159" s="42"/>
    </row>
    <row r="160" spans="2:12" ht="25.5" x14ac:dyDescent="0.25">
      <c r="B160" s="42"/>
      <c r="C160" s="35"/>
      <c r="D160" s="43"/>
      <c r="E160" s="35" t="s">
        <v>295</v>
      </c>
      <c r="F160" s="30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f t="shared" si="48"/>
        <v>0</v>
      </c>
      <c r="L160" s="42"/>
    </row>
    <row r="161" spans="2:12" ht="25.5" x14ac:dyDescent="0.25">
      <c r="B161" s="42"/>
      <c r="C161" s="35"/>
      <c r="D161" s="43"/>
      <c r="E161" s="35" t="s">
        <v>296</v>
      </c>
      <c r="F161" s="30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f t="shared" si="48"/>
        <v>0</v>
      </c>
      <c r="L161" s="42"/>
    </row>
    <row r="162" spans="2:12" x14ac:dyDescent="0.25">
      <c r="B162" s="42" t="s">
        <v>193</v>
      </c>
      <c r="C162" s="35"/>
      <c r="D162" s="43" t="s">
        <v>86</v>
      </c>
      <c r="E162" s="35" t="s">
        <v>298</v>
      </c>
      <c r="F162" s="30">
        <f>SUM(F163:F166)</f>
        <v>1150.558</v>
      </c>
      <c r="G162" s="30">
        <f t="shared" ref="G162:K162" si="49">SUM(G163:G166)</f>
        <v>1201.1869999999999</v>
      </c>
      <c r="H162" s="30">
        <f t="shared" si="49"/>
        <v>1000</v>
      </c>
      <c r="I162" s="30">
        <f t="shared" si="49"/>
        <v>1201.19</v>
      </c>
      <c r="J162" s="30">
        <f t="shared" si="49"/>
        <v>1201.19</v>
      </c>
      <c r="K162" s="30">
        <f t="shared" si="49"/>
        <v>5754.125</v>
      </c>
      <c r="L162" s="42" t="s">
        <v>177</v>
      </c>
    </row>
    <row r="163" spans="2:12" ht="25.5" x14ac:dyDescent="0.25">
      <c r="B163" s="42"/>
      <c r="C163" s="35"/>
      <c r="D163" s="43"/>
      <c r="E163" s="35" t="s">
        <v>293</v>
      </c>
      <c r="F163" s="30">
        <v>1150.558</v>
      </c>
      <c r="G163" s="29">
        <v>1201.1869999999999</v>
      </c>
      <c r="H163" s="29">
        <v>1000</v>
      </c>
      <c r="I163" s="29">
        <v>1201.19</v>
      </c>
      <c r="J163" s="30">
        <v>1201.19</v>
      </c>
      <c r="K163" s="29">
        <f>SUM(F163:J163)</f>
        <v>5754.125</v>
      </c>
      <c r="L163" s="42"/>
    </row>
    <row r="164" spans="2:12" ht="25.5" x14ac:dyDescent="0.25">
      <c r="B164" s="42"/>
      <c r="C164" s="35"/>
      <c r="D164" s="43"/>
      <c r="E164" s="35" t="s">
        <v>294</v>
      </c>
      <c r="F164" s="30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f t="shared" ref="K164:K166" si="50">SUM(I164:J164)</f>
        <v>0</v>
      </c>
      <c r="L164" s="42"/>
    </row>
    <row r="165" spans="2:12" ht="25.5" x14ac:dyDescent="0.25">
      <c r="B165" s="42"/>
      <c r="C165" s="35"/>
      <c r="D165" s="43"/>
      <c r="E165" s="35" t="s">
        <v>295</v>
      </c>
      <c r="F165" s="30">
        <v>0</v>
      </c>
      <c r="G165" s="29">
        <v>0</v>
      </c>
      <c r="H165" s="29">
        <v>0</v>
      </c>
      <c r="I165" s="29">
        <v>0</v>
      </c>
      <c r="J165" s="29">
        <v>0</v>
      </c>
      <c r="K165" s="29">
        <f t="shared" si="50"/>
        <v>0</v>
      </c>
      <c r="L165" s="42"/>
    </row>
    <row r="166" spans="2:12" ht="25.5" x14ac:dyDescent="0.25">
      <c r="B166" s="42"/>
      <c r="C166" s="35"/>
      <c r="D166" s="43"/>
      <c r="E166" s="35" t="s">
        <v>296</v>
      </c>
      <c r="F166" s="30">
        <v>0</v>
      </c>
      <c r="G166" s="29">
        <v>0</v>
      </c>
      <c r="H166" s="29">
        <v>0</v>
      </c>
      <c r="I166" s="29">
        <v>0</v>
      </c>
      <c r="J166" s="29">
        <v>0</v>
      </c>
      <c r="K166" s="29">
        <f t="shared" si="50"/>
        <v>0</v>
      </c>
      <c r="L166" s="42"/>
    </row>
    <row r="167" spans="2:12" x14ac:dyDescent="0.25">
      <c r="B167" s="42" t="s">
        <v>194</v>
      </c>
      <c r="C167" s="35"/>
      <c r="D167" s="43" t="s">
        <v>88</v>
      </c>
      <c r="E167" s="35" t="s">
        <v>298</v>
      </c>
      <c r="F167" s="30">
        <f>SUM(F168:F171)</f>
        <v>7860.0640000000003</v>
      </c>
      <c r="G167" s="30">
        <f t="shared" ref="G167:K167" si="51">SUM(G168:G171)</f>
        <v>7438.15</v>
      </c>
      <c r="H167" s="30">
        <f t="shared" si="51"/>
        <v>8072.52</v>
      </c>
      <c r="I167" s="30">
        <f t="shared" si="51"/>
        <v>8072.52</v>
      </c>
      <c r="J167" s="30">
        <f t="shared" si="51"/>
        <v>8072.52</v>
      </c>
      <c r="K167" s="30">
        <f t="shared" si="51"/>
        <v>39515.774000000005</v>
      </c>
      <c r="L167" s="42"/>
    </row>
    <row r="168" spans="2:12" ht="25.5" x14ac:dyDescent="0.25">
      <c r="B168" s="42"/>
      <c r="C168" s="35"/>
      <c r="D168" s="43"/>
      <c r="E168" s="35" t="s">
        <v>293</v>
      </c>
      <c r="F168" s="30">
        <v>7860.0640000000003</v>
      </c>
      <c r="G168" s="29">
        <v>7438.15</v>
      </c>
      <c r="H168" s="29">
        <v>8072.52</v>
      </c>
      <c r="I168" s="29">
        <v>8072.52</v>
      </c>
      <c r="J168" s="30">
        <v>8072.52</v>
      </c>
      <c r="K168" s="29">
        <f>SUM(F168:J168)</f>
        <v>39515.774000000005</v>
      </c>
      <c r="L168" s="42"/>
    </row>
    <row r="169" spans="2:12" ht="25.5" x14ac:dyDescent="0.25">
      <c r="B169" s="42"/>
      <c r="C169" s="35"/>
      <c r="D169" s="43"/>
      <c r="E169" s="35" t="s">
        <v>294</v>
      </c>
      <c r="F169" s="30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f t="shared" ref="K169:K171" si="52">SUM(F169:J169)</f>
        <v>0</v>
      </c>
      <c r="L169" s="42"/>
    </row>
    <row r="170" spans="2:12" ht="25.5" x14ac:dyDescent="0.25">
      <c r="B170" s="42"/>
      <c r="C170" s="35"/>
      <c r="D170" s="43"/>
      <c r="E170" s="35" t="s">
        <v>295</v>
      </c>
      <c r="F170" s="30">
        <v>0</v>
      </c>
      <c r="G170" s="29">
        <v>0</v>
      </c>
      <c r="H170" s="29">
        <v>0</v>
      </c>
      <c r="I170" s="29">
        <v>0</v>
      </c>
      <c r="J170" s="29">
        <v>0</v>
      </c>
      <c r="K170" s="29">
        <f t="shared" si="52"/>
        <v>0</v>
      </c>
      <c r="L170" s="42"/>
    </row>
    <row r="171" spans="2:12" ht="25.5" x14ac:dyDescent="0.25">
      <c r="B171" s="42"/>
      <c r="C171" s="35"/>
      <c r="D171" s="43"/>
      <c r="E171" s="35" t="s">
        <v>296</v>
      </c>
      <c r="F171" s="30">
        <v>0</v>
      </c>
      <c r="G171" s="29">
        <v>0</v>
      </c>
      <c r="H171" s="29">
        <v>0</v>
      </c>
      <c r="I171" s="29">
        <v>0</v>
      </c>
      <c r="J171" s="29">
        <v>0</v>
      </c>
      <c r="K171" s="29">
        <f t="shared" si="52"/>
        <v>0</v>
      </c>
      <c r="L171" s="42"/>
    </row>
    <row r="172" spans="2:12" x14ac:dyDescent="0.25">
      <c r="B172" s="42" t="s">
        <v>195</v>
      </c>
      <c r="C172" s="35"/>
      <c r="D172" s="43" t="s">
        <v>91</v>
      </c>
      <c r="E172" s="35" t="s">
        <v>298</v>
      </c>
      <c r="F172" s="30">
        <f>SUM(F173:F176)</f>
        <v>7641.6229999999996</v>
      </c>
      <c r="G172" s="30">
        <f t="shared" ref="G172:J172" si="53">SUM(G173:G176)</f>
        <v>7413.0339999999997</v>
      </c>
      <c r="H172" s="30">
        <f t="shared" si="53"/>
        <v>7843.6</v>
      </c>
      <c r="I172" s="30">
        <f t="shared" si="53"/>
        <v>7843.6</v>
      </c>
      <c r="J172" s="30">
        <f t="shared" si="53"/>
        <v>7843.6</v>
      </c>
      <c r="K172" s="30">
        <f>SUM(K173:K176)</f>
        <v>38585.456999999995</v>
      </c>
      <c r="L172" s="42" t="s">
        <v>177</v>
      </c>
    </row>
    <row r="173" spans="2:12" ht="25.5" x14ac:dyDescent="0.25">
      <c r="B173" s="42"/>
      <c r="C173" s="35"/>
      <c r="D173" s="43"/>
      <c r="E173" s="35" t="s">
        <v>293</v>
      </c>
      <c r="F173" s="30">
        <v>7641.6229999999996</v>
      </c>
      <c r="G173" s="29">
        <v>7413.0339999999997</v>
      </c>
      <c r="H173" s="29">
        <v>7843.6</v>
      </c>
      <c r="I173" s="29">
        <v>7843.6</v>
      </c>
      <c r="J173" s="30">
        <v>7843.6</v>
      </c>
      <c r="K173" s="29">
        <f>SUM(F173:J173)</f>
        <v>38585.456999999995</v>
      </c>
      <c r="L173" s="42"/>
    </row>
    <row r="174" spans="2:12" ht="25.5" x14ac:dyDescent="0.25">
      <c r="B174" s="42"/>
      <c r="C174" s="35"/>
      <c r="D174" s="43"/>
      <c r="E174" s="35" t="s">
        <v>294</v>
      </c>
      <c r="F174" s="30">
        <v>0</v>
      </c>
      <c r="G174" s="29">
        <v>0</v>
      </c>
      <c r="H174" s="29">
        <v>0</v>
      </c>
      <c r="I174" s="29">
        <v>0</v>
      </c>
      <c r="J174" s="29">
        <v>0</v>
      </c>
      <c r="K174" s="29">
        <f t="shared" ref="K174:K176" si="54">SUM(F174:J174)</f>
        <v>0</v>
      </c>
      <c r="L174" s="42"/>
    </row>
    <row r="175" spans="2:12" ht="25.5" x14ac:dyDescent="0.25">
      <c r="B175" s="42"/>
      <c r="C175" s="35"/>
      <c r="D175" s="43"/>
      <c r="E175" s="35" t="s">
        <v>295</v>
      </c>
      <c r="F175" s="30">
        <v>0</v>
      </c>
      <c r="G175" s="29">
        <v>0</v>
      </c>
      <c r="H175" s="29">
        <v>0</v>
      </c>
      <c r="I175" s="29">
        <v>0</v>
      </c>
      <c r="J175" s="29">
        <v>0</v>
      </c>
      <c r="K175" s="29">
        <f t="shared" si="54"/>
        <v>0</v>
      </c>
      <c r="L175" s="42"/>
    </row>
    <row r="176" spans="2:12" ht="25.5" x14ac:dyDescent="0.25">
      <c r="B176" s="42"/>
      <c r="C176" s="35"/>
      <c r="D176" s="43"/>
      <c r="E176" s="35" t="s">
        <v>296</v>
      </c>
      <c r="F176" s="30">
        <v>0</v>
      </c>
      <c r="G176" s="29">
        <v>0</v>
      </c>
      <c r="H176" s="29">
        <v>0</v>
      </c>
      <c r="I176" s="29">
        <v>0</v>
      </c>
      <c r="J176" s="29">
        <v>0</v>
      </c>
      <c r="K176" s="29">
        <f t="shared" si="54"/>
        <v>0</v>
      </c>
      <c r="L176" s="42"/>
    </row>
    <row r="177" spans="2:12" x14ac:dyDescent="0.25">
      <c r="B177" s="42" t="s">
        <v>196</v>
      </c>
      <c r="C177" s="35"/>
      <c r="D177" s="43" t="s">
        <v>92</v>
      </c>
      <c r="E177" s="35" t="s">
        <v>298</v>
      </c>
      <c r="F177" s="30">
        <f>SUM(F178:F181)</f>
        <v>1947.93</v>
      </c>
      <c r="G177" s="30">
        <f t="shared" ref="G177:K177" si="55">SUM(G178:G181)</f>
        <v>2801.48</v>
      </c>
      <c r="H177" s="30">
        <f t="shared" si="55"/>
        <v>2977.6</v>
      </c>
      <c r="I177" s="30">
        <f t="shared" si="55"/>
        <v>2977.6</v>
      </c>
      <c r="J177" s="30">
        <f t="shared" si="55"/>
        <v>2977.6</v>
      </c>
      <c r="K177" s="30">
        <f t="shared" si="55"/>
        <v>13682.210000000001</v>
      </c>
      <c r="L177" s="42"/>
    </row>
    <row r="178" spans="2:12" ht="25.5" x14ac:dyDescent="0.25">
      <c r="B178" s="42"/>
      <c r="C178" s="35"/>
      <c r="D178" s="43"/>
      <c r="E178" s="35" t="s">
        <v>293</v>
      </c>
      <c r="F178" s="30">
        <v>1947.93</v>
      </c>
      <c r="G178" s="29">
        <v>2801.48</v>
      </c>
      <c r="H178" s="29">
        <v>2977.6</v>
      </c>
      <c r="I178" s="29">
        <v>2977.6</v>
      </c>
      <c r="J178" s="30">
        <v>2977.6</v>
      </c>
      <c r="K178" s="29">
        <f>SUM(F178:J178)</f>
        <v>13682.210000000001</v>
      </c>
      <c r="L178" s="42"/>
    </row>
    <row r="179" spans="2:12" ht="25.5" x14ac:dyDescent="0.25">
      <c r="B179" s="42"/>
      <c r="C179" s="35"/>
      <c r="D179" s="43"/>
      <c r="E179" s="35" t="s">
        <v>294</v>
      </c>
      <c r="F179" s="30">
        <v>0</v>
      </c>
      <c r="G179" s="29">
        <v>0</v>
      </c>
      <c r="H179" s="29">
        <v>0</v>
      </c>
      <c r="I179" s="29">
        <v>0</v>
      </c>
      <c r="J179" s="29">
        <v>0</v>
      </c>
      <c r="K179" s="29">
        <f t="shared" ref="K179:K181" si="56">SUM(F179:J179)</f>
        <v>0</v>
      </c>
      <c r="L179" s="42"/>
    </row>
    <row r="180" spans="2:12" ht="25.5" x14ac:dyDescent="0.25">
      <c r="B180" s="42"/>
      <c r="C180" s="35"/>
      <c r="D180" s="43"/>
      <c r="E180" s="35" t="s">
        <v>295</v>
      </c>
      <c r="F180" s="30">
        <v>0</v>
      </c>
      <c r="G180" s="29">
        <v>0</v>
      </c>
      <c r="H180" s="29">
        <v>0</v>
      </c>
      <c r="I180" s="29">
        <v>0</v>
      </c>
      <c r="J180" s="29">
        <v>0</v>
      </c>
      <c r="K180" s="29">
        <f t="shared" si="56"/>
        <v>0</v>
      </c>
      <c r="L180" s="42"/>
    </row>
    <row r="181" spans="2:12" ht="25.5" x14ac:dyDescent="0.25">
      <c r="B181" s="42"/>
      <c r="C181" s="35"/>
      <c r="D181" s="43"/>
      <c r="E181" s="35" t="s">
        <v>296</v>
      </c>
      <c r="F181" s="30">
        <v>0</v>
      </c>
      <c r="G181" s="29">
        <v>0</v>
      </c>
      <c r="H181" s="29">
        <v>0</v>
      </c>
      <c r="I181" s="29">
        <v>0</v>
      </c>
      <c r="J181" s="29">
        <v>0</v>
      </c>
      <c r="K181" s="29">
        <f t="shared" si="56"/>
        <v>0</v>
      </c>
      <c r="L181" s="42"/>
    </row>
    <row r="182" spans="2:12" x14ac:dyDescent="0.25">
      <c r="B182" s="42" t="s">
        <v>197</v>
      </c>
      <c r="C182" s="35"/>
      <c r="D182" s="43" t="s">
        <v>94</v>
      </c>
      <c r="E182" s="35" t="s">
        <v>298</v>
      </c>
      <c r="F182" s="30">
        <f>SUM(F183:F186)</f>
        <v>0</v>
      </c>
      <c r="G182" s="30">
        <f t="shared" ref="G182:K182" si="57">SUM(G183:G186)</f>
        <v>916.85</v>
      </c>
      <c r="H182" s="30">
        <f t="shared" si="57"/>
        <v>1359.8</v>
      </c>
      <c r="I182" s="30">
        <f t="shared" si="57"/>
        <v>1359.8</v>
      </c>
      <c r="J182" s="30">
        <f t="shared" si="57"/>
        <v>1359.8</v>
      </c>
      <c r="K182" s="30">
        <f t="shared" si="57"/>
        <v>4996.25</v>
      </c>
      <c r="L182" s="42"/>
    </row>
    <row r="183" spans="2:12" ht="25.5" x14ac:dyDescent="0.25">
      <c r="B183" s="42"/>
      <c r="C183" s="35"/>
      <c r="D183" s="43"/>
      <c r="E183" s="35" t="s">
        <v>293</v>
      </c>
      <c r="F183" s="30">
        <v>0</v>
      </c>
      <c r="G183" s="29">
        <v>916.85</v>
      </c>
      <c r="H183" s="29">
        <v>1359.8</v>
      </c>
      <c r="I183" s="29">
        <v>1359.8</v>
      </c>
      <c r="J183" s="30">
        <v>1359.8</v>
      </c>
      <c r="K183" s="29">
        <f>SUM(F183:J183)</f>
        <v>4996.25</v>
      </c>
      <c r="L183" s="42"/>
    </row>
    <row r="184" spans="2:12" ht="25.5" x14ac:dyDescent="0.25">
      <c r="B184" s="42"/>
      <c r="C184" s="35"/>
      <c r="D184" s="43"/>
      <c r="E184" s="35" t="s">
        <v>294</v>
      </c>
      <c r="F184" s="30">
        <v>0</v>
      </c>
      <c r="G184" s="29">
        <v>0</v>
      </c>
      <c r="H184" s="29">
        <v>0</v>
      </c>
      <c r="I184" s="29">
        <v>0</v>
      </c>
      <c r="J184" s="29">
        <v>0</v>
      </c>
      <c r="K184" s="29">
        <f t="shared" ref="K184:K186" si="58">SUM(F184:J184)</f>
        <v>0</v>
      </c>
      <c r="L184" s="42"/>
    </row>
    <row r="185" spans="2:12" ht="25.5" x14ac:dyDescent="0.25">
      <c r="B185" s="42"/>
      <c r="C185" s="35"/>
      <c r="D185" s="43"/>
      <c r="E185" s="35" t="s">
        <v>295</v>
      </c>
      <c r="F185" s="30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f t="shared" si="58"/>
        <v>0</v>
      </c>
      <c r="L185" s="42"/>
    </row>
    <row r="186" spans="2:12" ht="25.5" x14ac:dyDescent="0.25">
      <c r="B186" s="42"/>
      <c r="C186" s="35"/>
      <c r="D186" s="43"/>
      <c r="E186" s="35" t="s">
        <v>296</v>
      </c>
      <c r="F186" s="30">
        <v>0</v>
      </c>
      <c r="G186" s="29">
        <v>0</v>
      </c>
      <c r="H186" s="29">
        <v>0</v>
      </c>
      <c r="I186" s="29">
        <v>0</v>
      </c>
      <c r="J186" s="29">
        <v>0</v>
      </c>
      <c r="K186" s="29">
        <f t="shared" si="58"/>
        <v>0</v>
      </c>
      <c r="L186" s="42"/>
    </row>
    <row r="187" spans="2:12" x14ac:dyDescent="0.25">
      <c r="B187" s="42" t="s">
        <v>198</v>
      </c>
      <c r="C187" s="35"/>
      <c r="D187" s="43" t="s">
        <v>96</v>
      </c>
      <c r="E187" s="35" t="s">
        <v>298</v>
      </c>
      <c r="F187" s="30">
        <f>SUM(F188:F191)</f>
        <v>550</v>
      </c>
      <c r="G187" s="30">
        <f t="shared" ref="G187:K187" si="59">SUM(G188:G191)</f>
        <v>0</v>
      </c>
      <c r="H187" s="30">
        <f t="shared" si="59"/>
        <v>0</v>
      </c>
      <c r="I187" s="30">
        <f t="shared" si="59"/>
        <v>0</v>
      </c>
      <c r="J187" s="30">
        <f t="shared" si="59"/>
        <v>0</v>
      </c>
      <c r="K187" s="30">
        <f t="shared" si="59"/>
        <v>550</v>
      </c>
      <c r="L187" s="42" t="s">
        <v>381</v>
      </c>
    </row>
    <row r="188" spans="2:12" ht="25.5" x14ac:dyDescent="0.25">
      <c r="B188" s="42"/>
      <c r="C188" s="35"/>
      <c r="D188" s="43"/>
      <c r="E188" s="35" t="s">
        <v>293</v>
      </c>
      <c r="F188" s="30">
        <v>550</v>
      </c>
      <c r="G188" s="29">
        <v>0</v>
      </c>
      <c r="H188" s="29">
        <v>0</v>
      </c>
      <c r="I188" s="29">
        <v>0</v>
      </c>
      <c r="J188" s="30">
        <v>0</v>
      </c>
      <c r="K188" s="29">
        <f>SUM(F188:J188)</f>
        <v>550</v>
      </c>
      <c r="L188" s="42"/>
    </row>
    <row r="189" spans="2:12" ht="25.5" x14ac:dyDescent="0.25">
      <c r="B189" s="42"/>
      <c r="C189" s="35"/>
      <c r="D189" s="43"/>
      <c r="E189" s="35" t="s">
        <v>294</v>
      </c>
      <c r="F189" s="30">
        <v>0</v>
      </c>
      <c r="G189" s="29">
        <v>0</v>
      </c>
      <c r="H189" s="29">
        <v>0</v>
      </c>
      <c r="I189" s="29">
        <v>0</v>
      </c>
      <c r="J189" s="29">
        <v>0</v>
      </c>
      <c r="K189" s="29">
        <f t="shared" ref="K189:K191" si="60">SUM(F189:J189)</f>
        <v>0</v>
      </c>
      <c r="L189" s="42"/>
    </row>
    <row r="190" spans="2:12" ht="25.5" x14ac:dyDescent="0.25">
      <c r="B190" s="42"/>
      <c r="C190" s="35"/>
      <c r="D190" s="43"/>
      <c r="E190" s="35" t="s">
        <v>295</v>
      </c>
      <c r="F190" s="30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f t="shared" si="60"/>
        <v>0</v>
      </c>
      <c r="L190" s="42"/>
    </row>
    <row r="191" spans="2:12" ht="25.5" x14ac:dyDescent="0.25">
      <c r="B191" s="42"/>
      <c r="C191" s="35"/>
      <c r="D191" s="43"/>
      <c r="E191" s="35" t="s">
        <v>296</v>
      </c>
      <c r="F191" s="30">
        <v>0</v>
      </c>
      <c r="G191" s="29">
        <v>0</v>
      </c>
      <c r="H191" s="29">
        <v>0</v>
      </c>
      <c r="I191" s="29">
        <v>0</v>
      </c>
      <c r="J191" s="29">
        <v>0</v>
      </c>
      <c r="K191" s="29">
        <f t="shared" si="60"/>
        <v>0</v>
      </c>
      <c r="L191" s="42"/>
    </row>
    <row r="192" spans="2:12" x14ac:dyDescent="0.25">
      <c r="B192" s="42" t="s">
        <v>199</v>
      </c>
      <c r="C192" s="35"/>
      <c r="D192" s="43" t="s">
        <v>98</v>
      </c>
      <c r="E192" s="35" t="s">
        <v>298</v>
      </c>
      <c r="F192" s="30">
        <f>SUM(F193:F196)</f>
        <v>0</v>
      </c>
      <c r="G192" s="30">
        <f t="shared" ref="G192:K192" si="61">SUM(G193:G196)</f>
        <v>1400</v>
      </c>
      <c r="H192" s="30">
        <f t="shared" si="61"/>
        <v>500</v>
      </c>
      <c r="I192" s="30">
        <f t="shared" si="61"/>
        <v>0</v>
      </c>
      <c r="J192" s="30">
        <f t="shared" si="61"/>
        <v>0</v>
      </c>
      <c r="K192" s="30">
        <f t="shared" si="61"/>
        <v>1900</v>
      </c>
      <c r="L192" s="42" t="s">
        <v>166</v>
      </c>
    </row>
    <row r="193" spans="2:12" ht="25.5" x14ac:dyDescent="0.25">
      <c r="B193" s="42"/>
      <c r="C193" s="35"/>
      <c r="D193" s="43"/>
      <c r="E193" s="35" t="s">
        <v>293</v>
      </c>
      <c r="F193" s="30">
        <v>0</v>
      </c>
      <c r="G193" s="29">
        <v>1400</v>
      </c>
      <c r="H193" s="29">
        <v>500</v>
      </c>
      <c r="I193" s="29">
        <v>0</v>
      </c>
      <c r="J193" s="30">
        <v>0</v>
      </c>
      <c r="K193" s="29">
        <f>SUM(F193:J193)</f>
        <v>1900</v>
      </c>
      <c r="L193" s="42"/>
    </row>
    <row r="194" spans="2:12" ht="25.5" x14ac:dyDescent="0.25">
      <c r="B194" s="42"/>
      <c r="C194" s="35"/>
      <c r="D194" s="43"/>
      <c r="E194" s="35" t="s">
        <v>294</v>
      </c>
      <c r="F194" s="30">
        <v>0</v>
      </c>
      <c r="G194" s="29">
        <v>0</v>
      </c>
      <c r="H194" s="29">
        <v>0</v>
      </c>
      <c r="I194" s="29">
        <v>0</v>
      </c>
      <c r="J194" s="29">
        <v>0</v>
      </c>
      <c r="K194" s="29">
        <f t="shared" ref="K194:K196" si="62">SUM(F194:J194)</f>
        <v>0</v>
      </c>
      <c r="L194" s="42"/>
    </row>
    <row r="195" spans="2:12" ht="25.5" x14ac:dyDescent="0.25">
      <c r="B195" s="42"/>
      <c r="C195" s="35"/>
      <c r="D195" s="43"/>
      <c r="E195" s="35" t="s">
        <v>295</v>
      </c>
      <c r="F195" s="30">
        <v>0</v>
      </c>
      <c r="G195" s="29">
        <v>0</v>
      </c>
      <c r="H195" s="29">
        <v>0</v>
      </c>
      <c r="I195" s="29">
        <v>0</v>
      </c>
      <c r="J195" s="29">
        <v>0</v>
      </c>
      <c r="K195" s="29">
        <f t="shared" si="62"/>
        <v>0</v>
      </c>
      <c r="L195" s="42"/>
    </row>
    <row r="196" spans="2:12" ht="25.5" x14ac:dyDescent="0.25">
      <c r="B196" s="42"/>
      <c r="C196" s="35"/>
      <c r="D196" s="43"/>
      <c r="E196" s="35" t="s">
        <v>296</v>
      </c>
      <c r="F196" s="30">
        <v>0</v>
      </c>
      <c r="G196" s="29">
        <v>0</v>
      </c>
      <c r="H196" s="29">
        <v>0</v>
      </c>
      <c r="I196" s="29">
        <v>0</v>
      </c>
      <c r="J196" s="29">
        <v>0</v>
      </c>
      <c r="K196" s="29">
        <f t="shared" si="62"/>
        <v>0</v>
      </c>
      <c r="L196" s="42"/>
    </row>
    <row r="197" spans="2:12" x14ac:dyDescent="0.25">
      <c r="B197" s="42" t="s">
        <v>200</v>
      </c>
      <c r="C197" s="35"/>
      <c r="D197" s="43" t="s">
        <v>412</v>
      </c>
      <c r="E197" s="35" t="s">
        <v>298</v>
      </c>
      <c r="F197" s="30">
        <f>SUM(F198:F201)</f>
        <v>0</v>
      </c>
      <c r="G197" s="30">
        <f t="shared" ref="G197:K197" si="63">SUM(G198:G201)</f>
        <v>142.19</v>
      </c>
      <c r="H197" s="30">
        <f t="shared" si="63"/>
        <v>1333.29</v>
      </c>
      <c r="I197" s="30">
        <f t="shared" si="63"/>
        <v>0</v>
      </c>
      <c r="J197" s="30">
        <f t="shared" si="63"/>
        <v>0</v>
      </c>
      <c r="K197" s="30">
        <f t="shared" si="63"/>
        <v>1475.48</v>
      </c>
      <c r="L197" s="42" t="s">
        <v>274</v>
      </c>
    </row>
    <row r="198" spans="2:12" ht="25.5" x14ac:dyDescent="0.25">
      <c r="B198" s="42"/>
      <c r="C198" s="35"/>
      <c r="D198" s="43"/>
      <c r="E198" s="35" t="s">
        <v>293</v>
      </c>
      <c r="F198" s="30">
        <v>0</v>
      </c>
      <c r="G198" s="29">
        <v>142.19</v>
      </c>
      <c r="H198" s="29">
        <v>1333.29</v>
      </c>
      <c r="I198" s="29">
        <v>0</v>
      </c>
      <c r="J198" s="30">
        <v>0</v>
      </c>
      <c r="K198" s="29">
        <f>SUM(F198:J198)</f>
        <v>1475.48</v>
      </c>
      <c r="L198" s="42"/>
    </row>
    <row r="199" spans="2:12" ht="25.5" x14ac:dyDescent="0.25">
      <c r="B199" s="42"/>
      <c r="C199" s="35"/>
      <c r="D199" s="43"/>
      <c r="E199" s="35" t="s">
        <v>294</v>
      </c>
      <c r="F199" s="30">
        <v>0</v>
      </c>
      <c r="G199" s="29">
        <v>0</v>
      </c>
      <c r="H199" s="29">
        <v>0</v>
      </c>
      <c r="I199" s="29">
        <v>0</v>
      </c>
      <c r="J199" s="29">
        <v>0</v>
      </c>
      <c r="K199" s="29">
        <f t="shared" ref="K199:K201" si="64">SUM(F199:J199)</f>
        <v>0</v>
      </c>
      <c r="L199" s="42"/>
    </row>
    <row r="200" spans="2:12" ht="25.5" x14ac:dyDescent="0.25">
      <c r="B200" s="42"/>
      <c r="C200" s="35"/>
      <c r="D200" s="43"/>
      <c r="E200" s="35" t="s">
        <v>295</v>
      </c>
      <c r="F200" s="30">
        <v>0</v>
      </c>
      <c r="G200" s="29">
        <v>0</v>
      </c>
      <c r="H200" s="29">
        <v>0</v>
      </c>
      <c r="I200" s="29">
        <v>0</v>
      </c>
      <c r="J200" s="29">
        <v>0</v>
      </c>
      <c r="K200" s="29">
        <f t="shared" si="64"/>
        <v>0</v>
      </c>
      <c r="L200" s="42"/>
    </row>
    <row r="201" spans="2:12" ht="25.5" x14ac:dyDescent="0.25">
      <c r="B201" s="42"/>
      <c r="C201" s="35"/>
      <c r="D201" s="43"/>
      <c r="E201" s="35" t="s">
        <v>296</v>
      </c>
      <c r="F201" s="30">
        <v>0</v>
      </c>
      <c r="G201" s="29">
        <v>0</v>
      </c>
      <c r="H201" s="29">
        <v>0</v>
      </c>
      <c r="I201" s="29">
        <v>0</v>
      </c>
      <c r="J201" s="29">
        <v>0</v>
      </c>
      <c r="K201" s="29">
        <f t="shared" si="64"/>
        <v>0</v>
      </c>
      <c r="L201" s="42"/>
    </row>
    <row r="202" spans="2:12" x14ac:dyDescent="0.25">
      <c r="B202" s="62" t="s">
        <v>201</v>
      </c>
      <c r="C202" s="35"/>
      <c r="D202" s="58" t="s">
        <v>384</v>
      </c>
      <c r="E202" s="35" t="s">
        <v>298</v>
      </c>
      <c r="F202" s="30">
        <f>SUM(F203:F206)</f>
        <v>0</v>
      </c>
      <c r="G202" s="30">
        <f t="shared" ref="G202:K202" si="65">SUM(G203:G206)</f>
        <v>0</v>
      </c>
      <c r="H202" s="30">
        <f t="shared" si="65"/>
        <v>349</v>
      </c>
      <c r="I202" s="30">
        <f t="shared" si="65"/>
        <v>349</v>
      </c>
      <c r="J202" s="30">
        <f t="shared" si="65"/>
        <v>349</v>
      </c>
      <c r="K202" s="30">
        <f t="shared" si="65"/>
        <v>1047</v>
      </c>
      <c r="L202" s="42" t="s">
        <v>166</v>
      </c>
    </row>
    <row r="203" spans="2:12" ht="25.5" x14ac:dyDescent="0.25">
      <c r="B203" s="42"/>
      <c r="C203" s="35"/>
      <c r="D203" s="59"/>
      <c r="E203" s="35" t="s">
        <v>293</v>
      </c>
      <c r="F203" s="30">
        <v>0</v>
      </c>
      <c r="G203" s="29">
        <v>0</v>
      </c>
      <c r="H203" s="29">
        <v>349</v>
      </c>
      <c r="I203" s="29">
        <v>349</v>
      </c>
      <c r="J203" s="30">
        <v>349</v>
      </c>
      <c r="K203" s="29">
        <f>SUM(F203:J203)</f>
        <v>1047</v>
      </c>
      <c r="L203" s="42"/>
    </row>
    <row r="204" spans="2:12" ht="25.5" x14ac:dyDescent="0.25">
      <c r="B204" s="42"/>
      <c r="C204" s="35"/>
      <c r="D204" s="59"/>
      <c r="E204" s="35" t="s">
        <v>294</v>
      </c>
      <c r="F204" s="30">
        <v>0</v>
      </c>
      <c r="G204" s="29">
        <v>0</v>
      </c>
      <c r="H204" s="29">
        <v>0</v>
      </c>
      <c r="I204" s="29">
        <v>0</v>
      </c>
      <c r="J204" s="30">
        <v>0</v>
      </c>
      <c r="K204" s="29">
        <f t="shared" ref="K204:K206" si="66">SUM(F204:J204)</f>
        <v>0</v>
      </c>
      <c r="L204" s="42"/>
    </row>
    <row r="205" spans="2:12" ht="25.5" x14ac:dyDescent="0.25">
      <c r="B205" s="42"/>
      <c r="C205" s="35"/>
      <c r="D205" s="59"/>
      <c r="E205" s="35" t="s">
        <v>295</v>
      </c>
      <c r="F205" s="30">
        <v>0</v>
      </c>
      <c r="G205" s="29">
        <v>0</v>
      </c>
      <c r="H205" s="29">
        <v>0</v>
      </c>
      <c r="I205" s="29">
        <v>0</v>
      </c>
      <c r="J205" s="30">
        <v>0</v>
      </c>
      <c r="K205" s="29">
        <f t="shared" si="66"/>
        <v>0</v>
      </c>
      <c r="L205" s="42"/>
    </row>
    <row r="206" spans="2:12" ht="25.5" x14ac:dyDescent="0.25">
      <c r="B206" s="42"/>
      <c r="C206" s="35"/>
      <c r="D206" s="60"/>
      <c r="E206" s="35" t="s">
        <v>296</v>
      </c>
      <c r="F206" s="30">
        <v>0</v>
      </c>
      <c r="G206" s="29">
        <v>0</v>
      </c>
      <c r="H206" s="29">
        <v>0</v>
      </c>
      <c r="I206" s="29">
        <v>0</v>
      </c>
      <c r="J206" s="30">
        <v>0</v>
      </c>
      <c r="K206" s="29">
        <f t="shared" si="66"/>
        <v>0</v>
      </c>
      <c r="L206" s="42"/>
    </row>
    <row r="207" spans="2:12" x14ac:dyDescent="0.25">
      <c r="B207" s="39" t="s">
        <v>383</v>
      </c>
      <c r="C207" s="35"/>
      <c r="D207" s="58" t="s">
        <v>395</v>
      </c>
      <c r="E207" s="35" t="s">
        <v>298</v>
      </c>
      <c r="F207" s="30">
        <f>SUM(F208:F211)</f>
        <v>0</v>
      </c>
      <c r="G207" s="30">
        <f t="shared" ref="G207:K207" si="67">SUM(G208:G211)</f>
        <v>0</v>
      </c>
      <c r="H207" s="30">
        <f t="shared" si="67"/>
        <v>150</v>
      </c>
      <c r="I207" s="30">
        <f t="shared" si="67"/>
        <v>0</v>
      </c>
      <c r="J207" s="30">
        <f t="shared" si="67"/>
        <v>0</v>
      </c>
      <c r="K207" s="30">
        <f t="shared" si="67"/>
        <v>150</v>
      </c>
      <c r="L207" s="43" t="s">
        <v>274</v>
      </c>
    </row>
    <row r="208" spans="2:12" ht="25.5" x14ac:dyDescent="0.25">
      <c r="B208" s="40"/>
      <c r="C208" s="35"/>
      <c r="D208" s="59"/>
      <c r="E208" s="35" t="s">
        <v>293</v>
      </c>
      <c r="F208" s="30">
        <v>0</v>
      </c>
      <c r="G208" s="29">
        <v>0</v>
      </c>
      <c r="H208" s="29">
        <v>150</v>
      </c>
      <c r="I208" s="29">
        <v>0</v>
      </c>
      <c r="J208" s="30">
        <v>0</v>
      </c>
      <c r="K208" s="29">
        <f>SUM(F208:J208)</f>
        <v>150</v>
      </c>
      <c r="L208" s="43"/>
    </row>
    <row r="209" spans="2:12" ht="25.5" x14ac:dyDescent="0.25">
      <c r="B209" s="40"/>
      <c r="C209" s="35"/>
      <c r="D209" s="59"/>
      <c r="E209" s="35" t="s">
        <v>294</v>
      </c>
      <c r="F209" s="30">
        <v>0</v>
      </c>
      <c r="G209" s="29">
        <v>0</v>
      </c>
      <c r="H209" s="29">
        <v>0</v>
      </c>
      <c r="I209" s="29">
        <v>0</v>
      </c>
      <c r="J209" s="30">
        <v>0</v>
      </c>
      <c r="K209" s="29">
        <f t="shared" ref="K209:K215" si="68">SUM(F209:J209)</f>
        <v>0</v>
      </c>
      <c r="L209" s="43"/>
    </row>
    <row r="210" spans="2:12" ht="25.5" x14ac:dyDescent="0.25">
      <c r="B210" s="40"/>
      <c r="C210" s="35"/>
      <c r="D210" s="59"/>
      <c r="E210" s="35" t="s">
        <v>295</v>
      </c>
      <c r="F210" s="30">
        <v>0</v>
      </c>
      <c r="G210" s="29">
        <v>0</v>
      </c>
      <c r="H210" s="29">
        <v>0</v>
      </c>
      <c r="I210" s="29">
        <v>0</v>
      </c>
      <c r="J210" s="30">
        <v>0</v>
      </c>
      <c r="K210" s="29">
        <f t="shared" si="68"/>
        <v>0</v>
      </c>
      <c r="L210" s="43"/>
    </row>
    <row r="211" spans="2:12" ht="25.5" x14ac:dyDescent="0.25">
      <c r="B211" s="41"/>
      <c r="C211" s="35"/>
      <c r="D211" s="60"/>
      <c r="E211" s="35" t="s">
        <v>296</v>
      </c>
      <c r="F211" s="30">
        <v>0</v>
      </c>
      <c r="G211" s="29">
        <v>0</v>
      </c>
      <c r="H211" s="29">
        <v>0</v>
      </c>
      <c r="I211" s="29">
        <v>0</v>
      </c>
      <c r="J211" s="30">
        <v>0</v>
      </c>
      <c r="K211" s="29">
        <f t="shared" si="68"/>
        <v>0</v>
      </c>
      <c r="L211" s="43"/>
    </row>
    <row r="212" spans="2:12" ht="15" customHeight="1" x14ac:dyDescent="0.25">
      <c r="B212" s="39" t="s">
        <v>410</v>
      </c>
      <c r="C212" s="35"/>
      <c r="D212" s="58" t="s">
        <v>411</v>
      </c>
      <c r="E212" s="35" t="s">
        <v>298</v>
      </c>
      <c r="F212" s="30">
        <f>SUM(F213:F216)</f>
        <v>0</v>
      </c>
      <c r="G212" s="30">
        <f t="shared" ref="G212:J212" si="69">SUM(G213:G216)</f>
        <v>0</v>
      </c>
      <c r="H212" s="30">
        <f t="shared" si="69"/>
        <v>2416.2199999999998</v>
      </c>
      <c r="I212" s="30">
        <f t="shared" si="69"/>
        <v>0</v>
      </c>
      <c r="J212" s="30">
        <f t="shared" si="69"/>
        <v>0</v>
      </c>
      <c r="K212" s="29">
        <f>SUM(F212:J212)</f>
        <v>2416.2199999999998</v>
      </c>
      <c r="L212" s="58" t="s">
        <v>274</v>
      </c>
    </row>
    <row r="213" spans="2:12" ht="25.5" x14ac:dyDescent="0.25">
      <c r="B213" s="40"/>
      <c r="C213" s="35"/>
      <c r="D213" s="59"/>
      <c r="E213" s="35" t="s">
        <v>293</v>
      </c>
      <c r="F213" s="30">
        <v>0</v>
      </c>
      <c r="G213" s="29">
        <v>0</v>
      </c>
      <c r="H213" s="29">
        <v>2416.2199999999998</v>
      </c>
      <c r="I213" s="29">
        <v>0</v>
      </c>
      <c r="J213" s="30">
        <v>0</v>
      </c>
      <c r="K213" s="29">
        <f t="shared" si="68"/>
        <v>2416.2199999999998</v>
      </c>
      <c r="L213" s="59"/>
    </row>
    <row r="214" spans="2:12" ht="25.5" x14ac:dyDescent="0.25">
      <c r="B214" s="40"/>
      <c r="C214" s="35"/>
      <c r="D214" s="59"/>
      <c r="E214" s="35" t="s">
        <v>294</v>
      </c>
      <c r="F214" s="30">
        <v>0</v>
      </c>
      <c r="G214" s="29">
        <v>0</v>
      </c>
      <c r="H214" s="29">
        <v>0</v>
      </c>
      <c r="I214" s="29">
        <v>0</v>
      </c>
      <c r="J214" s="30">
        <v>0</v>
      </c>
      <c r="K214" s="29">
        <f t="shared" si="68"/>
        <v>0</v>
      </c>
      <c r="L214" s="59"/>
    </row>
    <row r="215" spans="2:12" ht="25.5" x14ac:dyDescent="0.25">
      <c r="B215" s="40"/>
      <c r="C215" s="35"/>
      <c r="D215" s="59"/>
      <c r="E215" s="35" t="s">
        <v>295</v>
      </c>
      <c r="F215" s="30">
        <v>0</v>
      </c>
      <c r="G215" s="29">
        <v>0</v>
      </c>
      <c r="H215" s="29">
        <v>0</v>
      </c>
      <c r="I215" s="29">
        <v>0</v>
      </c>
      <c r="J215" s="30">
        <v>0</v>
      </c>
      <c r="K215" s="29">
        <f t="shared" si="68"/>
        <v>0</v>
      </c>
      <c r="L215" s="59"/>
    </row>
    <row r="216" spans="2:12" ht="25.5" x14ac:dyDescent="0.25">
      <c r="B216" s="41"/>
      <c r="C216" s="35"/>
      <c r="D216" s="60"/>
      <c r="E216" s="35" t="s">
        <v>296</v>
      </c>
      <c r="F216" s="30">
        <v>0</v>
      </c>
      <c r="G216" s="29">
        <v>0</v>
      </c>
      <c r="H216" s="29">
        <v>0</v>
      </c>
      <c r="I216" s="29">
        <v>0</v>
      </c>
      <c r="J216" s="30">
        <v>0</v>
      </c>
      <c r="K216" s="29">
        <f>SUM(F216:J216)</f>
        <v>0</v>
      </c>
      <c r="L216" s="59"/>
    </row>
    <row r="217" spans="2:12" x14ac:dyDescent="0.25">
      <c r="B217" s="68" t="s">
        <v>415</v>
      </c>
      <c r="C217" s="69"/>
      <c r="D217" s="70" t="s">
        <v>416</v>
      </c>
      <c r="E217" s="69" t="s">
        <v>298</v>
      </c>
      <c r="F217" s="71">
        <f>SUM(F218:F221)</f>
        <v>0</v>
      </c>
      <c r="G217" s="71">
        <f t="shared" ref="G217:J217" si="70">SUM(G218:G221)</f>
        <v>0</v>
      </c>
      <c r="H217" s="71">
        <f t="shared" si="70"/>
        <v>193.2</v>
      </c>
      <c r="I217" s="71">
        <f t="shared" si="70"/>
        <v>0</v>
      </c>
      <c r="J217" s="71">
        <f t="shared" si="70"/>
        <v>0</v>
      </c>
      <c r="K217" s="72">
        <f>SUM(F217:J217)</f>
        <v>193.2</v>
      </c>
      <c r="L217" s="59"/>
    </row>
    <row r="218" spans="2:12" ht="25.5" x14ac:dyDescent="0.25">
      <c r="B218" s="73"/>
      <c r="C218" s="69"/>
      <c r="D218" s="74"/>
      <c r="E218" s="69" t="s">
        <v>293</v>
      </c>
      <c r="F218" s="71">
        <v>0</v>
      </c>
      <c r="G218" s="72">
        <v>0</v>
      </c>
      <c r="H218" s="72">
        <f>140+53.2</f>
        <v>193.2</v>
      </c>
      <c r="I218" s="37">
        <v>0</v>
      </c>
      <c r="J218" s="38">
        <v>0</v>
      </c>
      <c r="K218" s="72">
        <f>SUM(F218:J218)</f>
        <v>193.2</v>
      </c>
      <c r="L218" s="59"/>
    </row>
    <row r="219" spans="2:12" ht="25.5" x14ac:dyDescent="0.25">
      <c r="B219" s="73"/>
      <c r="C219" s="69"/>
      <c r="D219" s="74"/>
      <c r="E219" s="69" t="s">
        <v>294</v>
      </c>
      <c r="F219" s="38">
        <v>0</v>
      </c>
      <c r="G219" s="37">
        <v>0</v>
      </c>
      <c r="H219" s="37">
        <v>0</v>
      </c>
      <c r="I219" s="37">
        <v>0</v>
      </c>
      <c r="J219" s="38">
        <v>0</v>
      </c>
      <c r="K219" s="72">
        <f t="shared" ref="K218:K220" si="71">SUM(F219:J219)</f>
        <v>0</v>
      </c>
      <c r="L219" s="59"/>
    </row>
    <row r="220" spans="2:12" ht="25.5" x14ac:dyDescent="0.25">
      <c r="B220" s="73"/>
      <c r="C220" s="69"/>
      <c r="D220" s="74"/>
      <c r="E220" s="69" t="s">
        <v>295</v>
      </c>
      <c r="F220" s="38">
        <v>0</v>
      </c>
      <c r="G220" s="37">
        <v>0</v>
      </c>
      <c r="H220" s="37">
        <v>0</v>
      </c>
      <c r="I220" s="37">
        <v>0</v>
      </c>
      <c r="J220" s="38">
        <v>0</v>
      </c>
      <c r="K220" s="72">
        <f t="shared" si="71"/>
        <v>0</v>
      </c>
      <c r="L220" s="59"/>
    </row>
    <row r="221" spans="2:12" ht="25.5" x14ac:dyDescent="0.25">
      <c r="B221" s="75"/>
      <c r="C221" s="69"/>
      <c r="D221" s="76"/>
      <c r="E221" s="69" t="s">
        <v>296</v>
      </c>
      <c r="F221" s="38">
        <v>0</v>
      </c>
      <c r="G221" s="37">
        <v>0</v>
      </c>
      <c r="H221" s="37">
        <v>0</v>
      </c>
      <c r="I221" s="37">
        <v>0</v>
      </c>
      <c r="J221" s="38">
        <v>0</v>
      </c>
      <c r="K221" s="72">
        <f>SUM(F221:J221)</f>
        <v>0</v>
      </c>
      <c r="L221" s="60"/>
    </row>
    <row r="222" spans="2:12" x14ac:dyDescent="0.25">
      <c r="B222" s="44" t="s">
        <v>100</v>
      </c>
      <c r="C222" s="32"/>
      <c r="D222" s="56" t="s">
        <v>303</v>
      </c>
      <c r="E222" s="35" t="s">
        <v>298</v>
      </c>
      <c r="F222" s="34">
        <f>F227+F232+F237+F242+F247+F252+F257+F262+F267</f>
        <v>976.58</v>
      </c>
      <c r="G222" s="34">
        <f t="shared" ref="G222" si="72">G227+G232+G237+G242+G247+G252+G257+G262+G267</f>
        <v>1523.15</v>
      </c>
      <c r="H222" s="34">
        <f>H227+H232+H237+H242+H247+H252+H257+H262+H267+H272+H277</f>
        <v>1760.64</v>
      </c>
      <c r="I222" s="34">
        <f t="shared" ref="I222:J222" si="73">I227+I232+I237+I242+I247+I252+I257+I262+I267+I272+I277</f>
        <v>985.24000000000012</v>
      </c>
      <c r="J222" s="34">
        <f t="shared" si="73"/>
        <v>1000.7400000000001</v>
      </c>
      <c r="K222" s="34">
        <f t="shared" ref="K222" si="74">K227+K232+K237+K242+K247+K252+K257+K262+K267+K272+K277</f>
        <v>6246.35</v>
      </c>
      <c r="L222" s="57"/>
    </row>
    <row r="223" spans="2:12" ht="25.5" x14ac:dyDescent="0.25">
      <c r="B223" s="44"/>
      <c r="C223" s="32"/>
      <c r="D223" s="56"/>
      <c r="E223" s="35" t="s">
        <v>293</v>
      </c>
      <c r="F223" s="34">
        <f>F228+F233+F238+F243+F248+F253+F258+F263+F268</f>
        <v>976.58</v>
      </c>
      <c r="G223" s="34">
        <f t="shared" ref="G223" si="75">G228+G233+G238+G243+G248+G253+G258+G263+G268</f>
        <v>1523.15</v>
      </c>
      <c r="H223" s="34">
        <f>H228+H233+H238+H243+H248+H253+H258+H263+H268+H273+H278</f>
        <v>1760.64</v>
      </c>
      <c r="I223" s="34">
        <f t="shared" ref="I223:J223" si="76">I228+I233+I238+I243+I248+I253+I258+I263+I268+I273+I278</f>
        <v>985.24000000000012</v>
      </c>
      <c r="J223" s="34">
        <f t="shared" si="76"/>
        <v>1000.7400000000001</v>
      </c>
      <c r="K223" s="34">
        <f t="shared" ref="K223" si="77">K228+K233+K238+K243+K248+K253+K258+K263+K268+K273+K278</f>
        <v>6246.35</v>
      </c>
      <c r="L223" s="57"/>
    </row>
    <row r="224" spans="2:12" ht="25.5" x14ac:dyDescent="0.25">
      <c r="B224" s="44"/>
      <c r="C224" s="32"/>
      <c r="D224" s="56"/>
      <c r="E224" s="35" t="s">
        <v>294</v>
      </c>
      <c r="F224" s="30">
        <v>0</v>
      </c>
      <c r="G224" s="29">
        <v>0</v>
      </c>
      <c r="H224" s="29">
        <v>0</v>
      </c>
      <c r="I224" s="29">
        <v>0</v>
      </c>
      <c r="J224" s="29">
        <v>0</v>
      </c>
      <c r="K224" s="29">
        <v>0</v>
      </c>
      <c r="L224" s="57"/>
    </row>
    <row r="225" spans="2:12" ht="25.5" x14ac:dyDescent="0.25">
      <c r="B225" s="44"/>
      <c r="C225" s="32"/>
      <c r="D225" s="56"/>
      <c r="E225" s="35" t="s">
        <v>295</v>
      </c>
      <c r="F225" s="30">
        <v>0</v>
      </c>
      <c r="G225" s="29">
        <v>0</v>
      </c>
      <c r="H225" s="29">
        <v>0</v>
      </c>
      <c r="I225" s="29">
        <v>0</v>
      </c>
      <c r="J225" s="29">
        <v>0</v>
      </c>
      <c r="K225" s="29">
        <v>0</v>
      </c>
      <c r="L225" s="57"/>
    </row>
    <row r="226" spans="2:12" ht="25.5" x14ac:dyDescent="0.25">
      <c r="B226" s="44"/>
      <c r="C226" s="32"/>
      <c r="D226" s="56"/>
      <c r="E226" s="35" t="s">
        <v>296</v>
      </c>
      <c r="F226" s="30">
        <v>0</v>
      </c>
      <c r="G226" s="29">
        <v>0</v>
      </c>
      <c r="H226" s="29">
        <v>0</v>
      </c>
      <c r="I226" s="29">
        <v>0</v>
      </c>
      <c r="J226" s="29">
        <v>0</v>
      </c>
      <c r="K226" s="29">
        <v>0</v>
      </c>
      <c r="L226" s="57"/>
    </row>
    <row r="227" spans="2:12" x14ac:dyDescent="0.25">
      <c r="B227" s="42" t="s">
        <v>202</v>
      </c>
      <c r="C227" s="35"/>
      <c r="D227" s="43" t="s">
        <v>104</v>
      </c>
      <c r="E227" s="35" t="s">
        <v>298</v>
      </c>
      <c r="F227" s="30">
        <f>SUM(F228:F231)</f>
        <v>215.31</v>
      </c>
      <c r="G227" s="30">
        <f t="shared" ref="G227:K227" si="78">SUM(G228:G231)</f>
        <v>451.43</v>
      </c>
      <c r="H227" s="30">
        <f t="shared" si="78"/>
        <v>333.54</v>
      </c>
      <c r="I227" s="30">
        <f t="shared" si="78"/>
        <v>333.54</v>
      </c>
      <c r="J227" s="30">
        <f t="shared" si="78"/>
        <v>333.54</v>
      </c>
      <c r="K227" s="30">
        <f t="shared" si="78"/>
        <v>1667.36</v>
      </c>
      <c r="L227" s="42" t="s">
        <v>382</v>
      </c>
    </row>
    <row r="228" spans="2:12" ht="25.5" x14ac:dyDescent="0.25">
      <c r="B228" s="42"/>
      <c r="C228" s="35"/>
      <c r="D228" s="43"/>
      <c r="E228" s="35" t="s">
        <v>293</v>
      </c>
      <c r="F228" s="30">
        <v>215.31</v>
      </c>
      <c r="G228" s="29">
        <v>451.43</v>
      </c>
      <c r="H228" s="29">
        <v>333.54</v>
      </c>
      <c r="I228" s="29">
        <v>333.54</v>
      </c>
      <c r="J228" s="30">
        <v>333.54</v>
      </c>
      <c r="K228" s="29">
        <f>SUM(F228:J228)</f>
        <v>1667.36</v>
      </c>
      <c r="L228" s="42"/>
    </row>
    <row r="229" spans="2:12" ht="25.5" x14ac:dyDescent="0.25">
      <c r="B229" s="42"/>
      <c r="C229" s="35"/>
      <c r="D229" s="43"/>
      <c r="E229" s="35" t="s">
        <v>294</v>
      </c>
      <c r="F229" s="30">
        <v>0</v>
      </c>
      <c r="G229" s="29">
        <v>0</v>
      </c>
      <c r="H229" s="29">
        <v>0</v>
      </c>
      <c r="I229" s="29">
        <v>0</v>
      </c>
      <c r="J229" s="29">
        <v>0</v>
      </c>
      <c r="K229" s="29">
        <f t="shared" ref="K229:K231" si="79">SUM(F229:J229)</f>
        <v>0</v>
      </c>
      <c r="L229" s="42"/>
    </row>
    <row r="230" spans="2:12" ht="25.5" x14ac:dyDescent="0.25">
      <c r="B230" s="42"/>
      <c r="C230" s="35"/>
      <c r="D230" s="43"/>
      <c r="E230" s="35" t="s">
        <v>295</v>
      </c>
      <c r="F230" s="30">
        <v>0</v>
      </c>
      <c r="G230" s="29">
        <v>0</v>
      </c>
      <c r="H230" s="29">
        <v>0</v>
      </c>
      <c r="I230" s="29">
        <v>0</v>
      </c>
      <c r="J230" s="29">
        <v>0</v>
      </c>
      <c r="K230" s="29">
        <f t="shared" si="79"/>
        <v>0</v>
      </c>
      <c r="L230" s="42"/>
    </row>
    <row r="231" spans="2:12" ht="25.5" x14ac:dyDescent="0.25">
      <c r="B231" s="42"/>
      <c r="C231" s="35"/>
      <c r="D231" s="43"/>
      <c r="E231" s="35" t="s">
        <v>296</v>
      </c>
      <c r="F231" s="30">
        <v>0</v>
      </c>
      <c r="G231" s="29">
        <v>0</v>
      </c>
      <c r="H231" s="29">
        <v>0</v>
      </c>
      <c r="I231" s="29">
        <v>0</v>
      </c>
      <c r="J231" s="29">
        <v>0</v>
      </c>
      <c r="K231" s="29">
        <f t="shared" si="79"/>
        <v>0</v>
      </c>
      <c r="L231" s="42"/>
    </row>
    <row r="232" spans="2:12" x14ac:dyDescent="0.25">
      <c r="B232" s="42" t="s">
        <v>203</v>
      </c>
      <c r="C232" s="35"/>
      <c r="D232" s="43" t="s">
        <v>105</v>
      </c>
      <c r="E232" s="35" t="s">
        <v>298</v>
      </c>
      <c r="F232" s="30">
        <f>SUM(F233:F236)</f>
        <v>200</v>
      </c>
      <c r="G232" s="30">
        <f t="shared" ref="G232:K232" si="80">SUM(G233:G236)</f>
        <v>61.71</v>
      </c>
      <c r="H232" s="30">
        <f t="shared" si="80"/>
        <v>265.10000000000002</v>
      </c>
      <c r="I232" s="30">
        <f t="shared" si="80"/>
        <v>265.10000000000002</v>
      </c>
      <c r="J232" s="30">
        <f t="shared" si="80"/>
        <v>265.10000000000002</v>
      </c>
      <c r="K232" s="30">
        <f t="shared" si="80"/>
        <v>1057.01</v>
      </c>
      <c r="L232" s="42"/>
    </row>
    <row r="233" spans="2:12" ht="25.5" x14ac:dyDescent="0.25">
      <c r="B233" s="42"/>
      <c r="C233" s="35"/>
      <c r="D233" s="43"/>
      <c r="E233" s="35" t="s">
        <v>293</v>
      </c>
      <c r="F233" s="30">
        <v>200</v>
      </c>
      <c r="G233" s="29">
        <v>61.71</v>
      </c>
      <c r="H233" s="29">
        <v>265.10000000000002</v>
      </c>
      <c r="I233" s="29">
        <v>265.10000000000002</v>
      </c>
      <c r="J233" s="30">
        <v>265.10000000000002</v>
      </c>
      <c r="K233" s="29">
        <f>SUM(F233:J233)</f>
        <v>1057.01</v>
      </c>
      <c r="L233" s="42"/>
    </row>
    <row r="234" spans="2:12" ht="25.5" x14ac:dyDescent="0.25">
      <c r="B234" s="42"/>
      <c r="C234" s="35"/>
      <c r="D234" s="43"/>
      <c r="E234" s="35" t="s">
        <v>294</v>
      </c>
      <c r="F234" s="30">
        <v>0</v>
      </c>
      <c r="G234" s="29">
        <v>0</v>
      </c>
      <c r="H234" s="29">
        <v>0</v>
      </c>
      <c r="I234" s="29">
        <v>0</v>
      </c>
      <c r="J234" s="29">
        <v>0</v>
      </c>
      <c r="K234" s="29">
        <f t="shared" ref="K234:K236" si="81">SUM(F234:J234)</f>
        <v>0</v>
      </c>
      <c r="L234" s="42"/>
    </row>
    <row r="235" spans="2:12" ht="25.5" x14ac:dyDescent="0.25">
      <c r="B235" s="42"/>
      <c r="C235" s="35"/>
      <c r="D235" s="43"/>
      <c r="E235" s="35" t="s">
        <v>295</v>
      </c>
      <c r="F235" s="30">
        <v>0</v>
      </c>
      <c r="G235" s="29">
        <v>0</v>
      </c>
      <c r="H235" s="29">
        <v>0</v>
      </c>
      <c r="I235" s="29">
        <v>0</v>
      </c>
      <c r="J235" s="29">
        <v>0</v>
      </c>
      <c r="K235" s="29">
        <f t="shared" si="81"/>
        <v>0</v>
      </c>
      <c r="L235" s="42"/>
    </row>
    <row r="236" spans="2:12" ht="25.5" x14ac:dyDescent="0.25">
      <c r="B236" s="42"/>
      <c r="C236" s="35"/>
      <c r="D236" s="43"/>
      <c r="E236" s="35" t="s">
        <v>296</v>
      </c>
      <c r="F236" s="30">
        <v>0</v>
      </c>
      <c r="G236" s="29">
        <v>0</v>
      </c>
      <c r="H236" s="29">
        <v>0</v>
      </c>
      <c r="I236" s="29">
        <v>0</v>
      </c>
      <c r="J236" s="29">
        <v>0</v>
      </c>
      <c r="K236" s="29">
        <f t="shared" si="81"/>
        <v>0</v>
      </c>
      <c r="L236" s="42"/>
    </row>
    <row r="237" spans="2:12" x14ac:dyDescent="0.25">
      <c r="B237" s="42" t="s">
        <v>204</v>
      </c>
      <c r="C237" s="35"/>
      <c r="D237" s="43" t="s">
        <v>107</v>
      </c>
      <c r="E237" s="35" t="s">
        <v>298</v>
      </c>
      <c r="F237" s="30">
        <f>SUM(F238:F241)</f>
        <v>281.7</v>
      </c>
      <c r="G237" s="30">
        <f t="shared" ref="G237:K237" si="82">SUM(G238:G241)</f>
        <v>300</v>
      </c>
      <c r="H237" s="30">
        <f t="shared" si="82"/>
        <v>371.7</v>
      </c>
      <c r="I237" s="30">
        <f t="shared" si="82"/>
        <v>386.6</v>
      </c>
      <c r="J237" s="30">
        <f t="shared" si="82"/>
        <v>402.1</v>
      </c>
      <c r="K237" s="30">
        <f t="shared" si="82"/>
        <v>1742.1</v>
      </c>
      <c r="L237" s="42" t="s">
        <v>166</v>
      </c>
    </row>
    <row r="238" spans="2:12" ht="25.5" x14ac:dyDescent="0.25">
      <c r="B238" s="42"/>
      <c r="C238" s="35"/>
      <c r="D238" s="43"/>
      <c r="E238" s="35" t="s">
        <v>293</v>
      </c>
      <c r="F238" s="30">
        <v>281.7</v>
      </c>
      <c r="G238" s="29">
        <v>300</v>
      </c>
      <c r="H238" s="29">
        <v>371.7</v>
      </c>
      <c r="I238" s="29">
        <v>386.6</v>
      </c>
      <c r="J238" s="30">
        <v>402.1</v>
      </c>
      <c r="K238" s="29">
        <f>SUM(F238:J238)</f>
        <v>1742.1</v>
      </c>
      <c r="L238" s="42"/>
    </row>
    <row r="239" spans="2:12" ht="25.5" x14ac:dyDescent="0.25">
      <c r="B239" s="42"/>
      <c r="C239" s="35"/>
      <c r="D239" s="43"/>
      <c r="E239" s="35" t="s">
        <v>294</v>
      </c>
      <c r="F239" s="30">
        <v>0</v>
      </c>
      <c r="G239" s="29">
        <v>0</v>
      </c>
      <c r="H239" s="29">
        <v>0</v>
      </c>
      <c r="I239" s="29">
        <v>0</v>
      </c>
      <c r="J239" s="29">
        <v>0</v>
      </c>
      <c r="K239" s="29">
        <f t="shared" ref="K239:K241" si="83">SUM(F239:J239)</f>
        <v>0</v>
      </c>
      <c r="L239" s="42"/>
    </row>
    <row r="240" spans="2:12" ht="25.5" x14ac:dyDescent="0.25">
      <c r="B240" s="42"/>
      <c r="C240" s="35"/>
      <c r="D240" s="43"/>
      <c r="E240" s="35" t="s">
        <v>295</v>
      </c>
      <c r="F240" s="30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f t="shared" si="83"/>
        <v>0</v>
      </c>
      <c r="L240" s="42"/>
    </row>
    <row r="241" spans="2:12" ht="25.5" x14ac:dyDescent="0.25">
      <c r="B241" s="42"/>
      <c r="C241" s="35"/>
      <c r="D241" s="43"/>
      <c r="E241" s="35" t="s">
        <v>296</v>
      </c>
      <c r="F241" s="30">
        <v>0</v>
      </c>
      <c r="G241" s="29">
        <v>0</v>
      </c>
      <c r="H241" s="29">
        <v>0</v>
      </c>
      <c r="I241" s="29">
        <v>0</v>
      </c>
      <c r="J241" s="29">
        <v>0</v>
      </c>
      <c r="K241" s="29">
        <f t="shared" si="83"/>
        <v>0</v>
      </c>
      <c r="L241" s="42"/>
    </row>
    <row r="242" spans="2:12" x14ac:dyDescent="0.25">
      <c r="B242" s="42" t="s">
        <v>205</v>
      </c>
      <c r="C242" s="35"/>
      <c r="D242" s="43" t="s">
        <v>109</v>
      </c>
      <c r="E242" s="35" t="s">
        <v>298</v>
      </c>
      <c r="F242" s="30">
        <f>SUM(F243:F246)</f>
        <v>195.99</v>
      </c>
      <c r="G242" s="30">
        <f t="shared" ref="G242:K242" si="84">SUM(G243:G246)</f>
        <v>101.94</v>
      </c>
      <c r="H242" s="30">
        <f t="shared" si="84"/>
        <v>150</v>
      </c>
      <c r="I242" s="30">
        <f t="shared" si="84"/>
        <v>0</v>
      </c>
      <c r="J242" s="30">
        <f t="shared" si="84"/>
        <v>0</v>
      </c>
      <c r="K242" s="30">
        <f t="shared" si="84"/>
        <v>447.93</v>
      </c>
      <c r="L242" s="42" t="s">
        <v>380</v>
      </c>
    </row>
    <row r="243" spans="2:12" ht="25.5" x14ac:dyDescent="0.25">
      <c r="B243" s="42"/>
      <c r="C243" s="35"/>
      <c r="D243" s="43"/>
      <c r="E243" s="35" t="s">
        <v>293</v>
      </c>
      <c r="F243" s="30">
        <v>195.99</v>
      </c>
      <c r="G243" s="29">
        <v>101.94</v>
      </c>
      <c r="H243" s="29">
        <v>150</v>
      </c>
      <c r="I243" s="29">
        <v>0</v>
      </c>
      <c r="J243" s="30">
        <v>0</v>
      </c>
      <c r="K243" s="29">
        <f>SUM(F243:J243)</f>
        <v>447.93</v>
      </c>
      <c r="L243" s="42"/>
    </row>
    <row r="244" spans="2:12" ht="25.5" x14ac:dyDescent="0.25">
      <c r="B244" s="42"/>
      <c r="C244" s="35"/>
      <c r="D244" s="43"/>
      <c r="E244" s="35" t="s">
        <v>294</v>
      </c>
      <c r="F244" s="30">
        <v>0</v>
      </c>
      <c r="G244" s="29">
        <v>0</v>
      </c>
      <c r="H244" s="29">
        <v>0</v>
      </c>
      <c r="I244" s="29">
        <v>0</v>
      </c>
      <c r="J244" s="29">
        <v>0</v>
      </c>
      <c r="K244" s="29">
        <f t="shared" ref="K244:K246" si="85">SUM(F244:J244)</f>
        <v>0</v>
      </c>
      <c r="L244" s="42"/>
    </row>
    <row r="245" spans="2:12" ht="25.5" x14ac:dyDescent="0.25">
      <c r="B245" s="42"/>
      <c r="C245" s="35"/>
      <c r="D245" s="43"/>
      <c r="E245" s="35" t="s">
        <v>295</v>
      </c>
      <c r="F245" s="30">
        <v>0</v>
      </c>
      <c r="G245" s="29">
        <v>0</v>
      </c>
      <c r="H245" s="29">
        <v>0</v>
      </c>
      <c r="I245" s="29">
        <v>0</v>
      </c>
      <c r="J245" s="29">
        <v>0</v>
      </c>
      <c r="K245" s="29">
        <f t="shared" si="85"/>
        <v>0</v>
      </c>
      <c r="L245" s="42"/>
    </row>
    <row r="246" spans="2:12" ht="25.5" x14ac:dyDescent="0.25">
      <c r="B246" s="42"/>
      <c r="C246" s="35"/>
      <c r="D246" s="43"/>
      <c r="E246" s="35" t="s">
        <v>296</v>
      </c>
      <c r="F246" s="30">
        <v>0</v>
      </c>
      <c r="G246" s="29">
        <v>0</v>
      </c>
      <c r="H246" s="29">
        <v>0</v>
      </c>
      <c r="I246" s="29">
        <v>0</v>
      </c>
      <c r="J246" s="29">
        <v>0</v>
      </c>
      <c r="K246" s="29">
        <f t="shared" si="85"/>
        <v>0</v>
      </c>
      <c r="L246" s="42"/>
    </row>
    <row r="247" spans="2:12" x14ac:dyDescent="0.25">
      <c r="B247" s="42" t="s">
        <v>206</v>
      </c>
      <c r="C247" s="35"/>
      <c r="D247" s="43" t="s">
        <v>304</v>
      </c>
      <c r="E247" s="35" t="s">
        <v>298</v>
      </c>
      <c r="F247" s="30">
        <f>SUM(F248:F251)</f>
        <v>57</v>
      </c>
      <c r="G247" s="30">
        <f t="shared" ref="G247:K247" si="86">SUM(G248:G251)</f>
        <v>0</v>
      </c>
      <c r="H247" s="30">
        <f t="shared" si="86"/>
        <v>324</v>
      </c>
      <c r="I247" s="30">
        <f t="shared" si="86"/>
        <v>0</v>
      </c>
      <c r="J247" s="30">
        <f t="shared" si="86"/>
        <v>0</v>
      </c>
      <c r="K247" s="30">
        <f t="shared" si="86"/>
        <v>381</v>
      </c>
      <c r="L247" s="42" t="s">
        <v>166</v>
      </c>
    </row>
    <row r="248" spans="2:12" ht="25.5" x14ac:dyDescent="0.25">
      <c r="B248" s="42"/>
      <c r="C248" s="35"/>
      <c r="D248" s="43"/>
      <c r="E248" s="35" t="s">
        <v>293</v>
      </c>
      <c r="F248" s="30">
        <v>57</v>
      </c>
      <c r="G248" s="29">
        <v>0</v>
      </c>
      <c r="H248" s="29">
        <v>324</v>
      </c>
      <c r="I248" s="29">
        <v>0</v>
      </c>
      <c r="J248" s="30">
        <v>0</v>
      </c>
      <c r="K248" s="29">
        <f>SUM(F248:J248)</f>
        <v>381</v>
      </c>
      <c r="L248" s="42"/>
    </row>
    <row r="249" spans="2:12" ht="25.5" x14ac:dyDescent="0.25">
      <c r="B249" s="42"/>
      <c r="C249" s="35"/>
      <c r="D249" s="43"/>
      <c r="E249" s="35" t="s">
        <v>294</v>
      </c>
      <c r="F249" s="30">
        <v>0</v>
      </c>
      <c r="G249" s="29">
        <v>0</v>
      </c>
      <c r="H249" s="29">
        <v>0</v>
      </c>
      <c r="I249" s="29">
        <v>0</v>
      </c>
      <c r="J249" s="29">
        <v>0</v>
      </c>
      <c r="K249" s="29">
        <f t="shared" ref="K249:K251" si="87">SUM(F249:J249)</f>
        <v>0</v>
      </c>
      <c r="L249" s="42"/>
    </row>
    <row r="250" spans="2:12" ht="25.5" x14ac:dyDescent="0.25">
      <c r="B250" s="42"/>
      <c r="C250" s="35"/>
      <c r="D250" s="43"/>
      <c r="E250" s="35" t="s">
        <v>295</v>
      </c>
      <c r="F250" s="30">
        <v>0</v>
      </c>
      <c r="G250" s="29">
        <v>0</v>
      </c>
      <c r="H250" s="29">
        <v>0</v>
      </c>
      <c r="I250" s="29">
        <v>0</v>
      </c>
      <c r="J250" s="29">
        <v>0</v>
      </c>
      <c r="K250" s="29">
        <f t="shared" si="87"/>
        <v>0</v>
      </c>
      <c r="L250" s="42"/>
    </row>
    <row r="251" spans="2:12" ht="25.5" x14ac:dyDescent="0.25">
      <c r="B251" s="42"/>
      <c r="C251" s="35"/>
      <c r="D251" s="43"/>
      <c r="E251" s="35" t="s">
        <v>296</v>
      </c>
      <c r="F251" s="30">
        <v>0</v>
      </c>
      <c r="G251" s="29">
        <v>0</v>
      </c>
      <c r="H251" s="29">
        <v>0</v>
      </c>
      <c r="I251" s="29">
        <v>0</v>
      </c>
      <c r="J251" s="29">
        <v>0</v>
      </c>
      <c r="K251" s="29">
        <f t="shared" si="87"/>
        <v>0</v>
      </c>
      <c r="L251" s="42"/>
    </row>
    <row r="252" spans="2:12" x14ac:dyDescent="0.25">
      <c r="B252" s="42" t="s">
        <v>207</v>
      </c>
      <c r="C252" s="35"/>
      <c r="D252" s="43" t="s">
        <v>112</v>
      </c>
      <c r="E252" s="35" t="s">
        <v>298</v>
      </c>
      <c r="F252" s="30">
        <f>SUM(F253:F256)</f>
        <v>26.58</v>
      </c>
      <c r="G252" s="30">
        <f t="shared" ref="G252:K252" si="88">SUM(G253:G256)</f>
        <v>0</v>
      </c>
      <c r="H252" s="30">
        <f t="shared" si="88"/>
        <v>0</v>
      </c>
      <c r="I252" s="30">
        <f t="shared" si="88"/>
        <v>0</v>
      </c>
      <c r="J252" s="30">
        <f t="shared" si="88"/>
        <v>0</v>
      </c>
      <c r="K252" s="30">
        <f t="shared" si="88"/>
        <v>26.58</v>
      </c>
      <c r="L252" s="42" t="s">
        <v>274</v>
      </c>
    </row>
    <row r="253" spans="2:12" ht="25.5" x14ac:dyDescent="0.25">
      <c r="B253" s="42"/>
      <c r="C253" s="35"/>
      <c r="D253" s="43"/>
      <c r="E253" s="35" t="s">
        <v>293</v>
      </c>
      <c r="F253" s="30">
        <v>26.58</v>
      </c>
      <c r="G253" s="29">
        <v>0</v>
      </c>
      <c r="H253" s="29">
        <v>0</v>
      </c>
      <c r="I253" s="29">
        <v>0</v>
      </c>
      <c r="J253" s="30">
        <v>0</v>
      </c>
      <c r="K253" s="29">
        <f>SUM(F253:J253)</f>
        <v>26.58</v>
      </c>
      <c r="L253" s="42"/>
    </row>
    <row r="254" spans="2:12" ht="25.5" x14ac:dyDescent="0.25">
      <c r="B254" s="42"/>
      <c r="C254" s="35"/>
      <c r="D254" s="43"/>
      <c r="E254" s="35" t="s">
        <v>294</v>
      </c>
      <c r="F254" s="30">
        <v>0</v>
      </c>
      <c r="G254" s="29">
        <v>0</v>
      </c>
      <c r="H254" s="29">
        <v>0</v>
      </c>
      <c r="I254" s="29">
        <v>0</v>
      </c>
      <c r="J254" s="29">
        <v>0</v>
      </c>
      <c r="K254" s="29">
        <f t="shared" ref="K254:K256" si="89">SUM(F254:J254)</f>
        <v>0</v>
      </c>
      <c r="L254" s="42"/>
    </row>
    <row r="255" spans="2:12" ht="25.5" x14ac:dyDescent="0.25">
      <c r="B255" s="42"/>
      <c r="C255" s="35"/>
      <c r="D255" s="43"/>
      <c r="E255" s="35" t="s">
        <v>295</v>
      </c>
      <c r="F255" s="30">
        <v>0</v>
      </c>
      <c r="G255" s="29">
        <v>0</v>
      </c>
      <c r="H255" s="29">
        <v>0</v>
      </c>
      <c r="I255" s="29">
        <v>0</v>
      </c>
      <c r="J255" s="29">
        <v>0</v>
      </c>
      <c r="K255" s="29">
        <f t="shared" si="89"/>
        <v>0</v>
      </c>
      <c r="L255" s="42"/>
    </row>
    <row r="256" spans="2:12" ht="25.5" x14ac:dyDescent="0.25">
      <c r="B256" s="42"/>
      <c r="C256" s="35"/>
      <c r="D256" s="43"/>
      <c r="E256" s="35" t="s">
        <v>296</v>
      </c>
      <c r="F256" s="30">
        <v>0</v>
      </c>
      <c r="G256" s="29">
        <v>0</v>
      </c>
      <c r="H256" s="29">
        <v>0</v>
      </c>
      <c r="I256" s="29">
        <v>0</v>
      </c>
      <c r="J256" s="29">
        <v>0</v>
      </c>
      <c r="K256" s="29">
        <f t="shared" si="89"/>
        <v>0</v>
      </c>
      <c r="L256" s="42"/>
    </row>
    <row r="257" spans="2:12" x14ac:dyDescent="0.25">
      <c r="B257" s="42" t="s">
        <v>208</v>
      </c>
      <c r="C257" s="35"/>
      <c r="D257" s="43" t="s">
        <v>399</v>
      </c>
      <c r="E257" s="35" t="s">
        <v>298</v>
      </c>
      <c r="F257" s="30">
        <f>SUM(F258:F261)</f>
        <v>0</v>
      </c>
      <c r="G257" s="30">
        <f t="shared" ref="G257:K257" si="90">SUM(G258:G261)</f>
        <v>143.76</v>
      </c>
      <c r="H257" s="30">
        <f t="shared" si="90"/>
        <v>0</v>
      </c>
      <c r="I257" s="30">
        <f t="shared" si="90"/>
        <v>0</v>
      </c>
      <c r="J257" s="30">
        <f t="shared" si="90"/>
        <v>0</v>
      </c>
      <c r="K257" s="30">
        <f t="shared" si="90"/>
        <v>143.76</v>
      </c>
      <c r="L257" s="42"/>
    </row>
    <row r="258" spans="2:12" ht="25.5" x14ac:dyDescent="0.25">
      <c r="B258" s="42"/>
      <c r="C258" s="35"/>
      <c r="D258" s="43"/>
      <c r="E258" s="35" t="s">
        <v>293</v>
      </c>
      <c r="F258" s="30">
        <v>0</v>
      </c>
      <c r="G258" s="29">
        <v>143.76</v>
      </c>
      <c r="H258" s="29">
        <v>0</v>
      </c>
      <c r="I258" s="29">
        <v>0</v>
      </c>
      <c r="J258" s="30">
        <v>0</v>
      </c>
      <c r="K258" s="29">
        <f>SUM(F258:J258)</f>
        <v>143.76</v>
      </c>
      <c r="L258" s="42"/>
    </row>
    <row r="259" spans="2:12" ht="25.5" x14ac:dyDescent="0.25">
      <c r="B259" s="42"/>
      <c r="C259" s="35"/>
      <c r="D259" s="43"/>
      <c r="E259" s="35" t="s">
        <v>294</v>
      </c>
      <c r="F259" s="30">
        <v>0</v>
      </c>
      <c r="G259" s="29">
        <v>0</v>
      </c>
      <c r="H259" s="29">
        <v>0</v>
      </c>
      <c r="I259" s="29">
        <v>0</v>
      </c>
      <c r="J259" s="29">
        <v>0</v>
      </c>
      <c r="K259" s="29">
        <f t="shared" ref="K259:K261" si="91">SUM(F259:J259)</f>
        <v>0</v>
      </c>
      <c r="L259" s="42"/>
    </row>
    <row r="260" spans="2:12" ht="25.5" x14ac:dyDescent="0.25">
      <c r="B260" s="42"/>
      <c r="C260" s="35"/>
      <c r="D260" s="43"/>
      <c r="E260" s="35" t="s">
        <v>295</v>
      </c>
      <c r="F260" s="30">
        <v>0</v>
      </c>
      <c r="G260" s="29">
        <v>0</v>
      </c>
      <c r="H260" s="29">
        <v>0</v>
      </c>
      <c r="I260" s="29">
        <v>0</v>
      </c>
      <c r="J260" s="29">
        <v>0</v>
      </c>
      <c r="K260" s="29">
        <f t="shared" si="91"/>
        <v>0</v>
      </c>
      <c r="L260" s="42"/>
    </row>
    <row r="261" spans="2:12" ht="25.5" x14ac:dyDescent="0.25">
      <c r="B261" s="42"/>
      <c r="C261" s="35"/>
      <c r="D261" s="43"/>
      <c r="E261" s="35" t="s">
        <v>296</v>
      </c>
      <c r="F261" s="30">
        <v>0</v>
      </c>
      <c r="G261" s="29">
        <v>0</v>
      </c>
      <c r="H261" s="29">
        <v>0</v>
      </c>
      <c r="I261" s="29">
        <v>0</v>
      </c>
      <c r="J261" s="29">
        <v>0</v>
      </c>
      <c r="K261" s="29">
        <f t="shared" si="91"/>
        <v>0</v>
      </c>
      <c r="L261" s="42"/>
    </row>
    <row r="262" spans="2:12" x14ac:dyDescent="0.25">
      <c r="B262" s="42" t="s">
        <v>209</v>
      </c>
      <c r="C262" s="35"/>
      <c r="D262" s="43" t="s">
        <v>305</v>
      </c>
      <c r="E262" s="35" t="s">
        <v>298</v>
      </c>
      <c r="F262" s="30">
        <f>SUM(F263:F266)</f>
        <v>0</v>
      </c>
      <c r="G262" s="30">
        <f t="shared" ref="G262:J262" si="92">SUM(G263:G266)</f>
        <v>285.60000000000002</v>
      </c>
      <c r="H262" s="30">
        <f t="shared" si="92"/>
        <v>0</v>
      </c>
      <c r="I262" s="30">
        <f t="shared" si="92"/>
        <v>0</v>
      </c>
      <c r="J262" s="30">
        <f t="shared" si="92"/>
        <v>0</v>
      </c>
      <c r="K262" s="30">
        <f>SUM(K263:K266)</f>
        <v>285.60000000000002</v>
      </c>
      <c r="L262" s="42" t="s">
        <v>166</v>
      </c>
    </row>
    <row r="263" spans="2:12" ht="25.5" x14ac:dyDescent="0.25">
      <c r="B263" s="42"/>
      <c r="C263" s="35"/>
      <c r="D263" s="43"/>
      <c r="E263" s="35" t="s">
        <v>293</v>
      </c>
      <c r="F263" s="30">
        <v>0</v>
      </c>
      <c r="G263" s="29">
        <v>285.60000000000002</v>
      </c>
      <c r="H263" s="29">
        <v>0</v>
      </c>
      <c r="I263" s="29">
        <v>0</v>
      </c>
      <c r="J263" s="30">
        <v>0</v>
      </c>
      <c r="K263" s="29">
        <f>SUM(F263:J263)</f>
        <v>285.60000000000002</v>
      </c>
      <c r="L263" s="42"/>
    </row>
    <row r="264" spans="2:12" ht="25.5" x14ac:dyDescent="0.25">
      <c r="B264" s="42"/>
      <c r="C264" s="35"/>
      <c r="D264" s="43"/>
      <c r="E264" s="35" t="s">
        <v>294</v>
      </c>
      <c r="F264" s="30">
        <v>0</v>
      </c>
      <c r="G264" s="29">
        <v>0</v>
      </c>
      <c r="H264" s="29">
        <v>0</v>
      </c>
      <c r="I264" s="29">
        <v>0</v>
      </c>
      <c r="J264" s="29">
        <v>0</v>
      </c>
      <c r="K264" s="29">
        <f t="shared" ref="K264:K266" si="93">SUM(F264:J264)</f>
        <v>0</v>
      </c>
      <c r="L264" s="42"/>
    </row>
    <row r="265" spans="2:12" ht="25.5" x14ac:dyDescent="0.25">
      <c r="B265" s="42"/>
      <c r="C265" s="35"/>
      <c r="D265" s="43"/>
      <c r="E265" s="35" t="s">
        <v>295</v>
      </c>
      <c r="F265" s="30">
        <v>0</v>
      </c>
      <c r="G265" s="29">
        <v>0</v>
      </c>
      <c r="H265" s="29">
        <v>0</v>
      </c>
      <c r="I265" s="29">
        <v>0</v>
      </c>
      <c r="J265" s="29">
        <v>0</v>
      </c>
      <c r="K265" s="29">
        <f t="shared" si="93"/>
        <v>0</v>
      </c>
      <c r="L265" s="42"/>
    </row>
    <row r="266" spans="2:12" ht="25.5" x14ac:dyDescent="0.25">
      <c r="B266" s="42"/>
      <c r="C266" s="35"/>
      <c r="D266" s="43"/>
      <c r="E266" s="35" t="s">
        <v>296</v>
      </c>
      <c r="F266" s="30">
        <v>0</v>
      </c>
      <c r="G266" s="29">
        <v>0</v>
      </c>
      <c r="H266" s="29">
        <v>0</v>
      </c>
      <c r="I266" s="29">
        <v>0</v>
      </c>
      <c r="J266" s="29">
        <v>0</v>
      </c>
      <c r="K266" s="29">
        <f t="shared" si="93"/>
        <v>0</v>
      </c>
      <c r="L266" s="42"/>
    </row>
    <row r="267" spans="2:12" x14ac:dyDescent="0.25">
      <c r="B267" s="42" t="s">
        <v>210</v>
      </c>
      <c r="C267" s="35"/>
      <c r="D267" s="43" t="s">
        <v>118</v>
      </c>
      <c r="E267" s="35" t="s">
        <v>298</v>
      </c>
      <c r="F267" s="29">
        <f>SUM(F268:F271)</f>
        <v>0</v>
      </c>
      <c r="G267" s="29">
        <f t="shared" ref="G267:J267" si="94">SUM(G268:G271)</f>
        <v>178.71</v>
      </c>
      <c r="H267" s="29">
        <f t="shared" si="94"/>
        <v>0</v>
      </c>
      <c r="I267" s="29">
        <f t="shared" si="94"/>
        <v>0</v>
      </c>
      <c r="J267" s="30">
        <f t="shared" si="94"/>
        <v>0</v>
      </c>
      <c r="K267" s="29">
        <f>SUM(K268:K271)</f>
        <v>178.71</v>
      </c>
      <c r="L267" s="42" t="s">
        <v>274</v>
      </c>
    </row>
    <row r="268" spans="2:12" ht="25.5" x14ac:dyDescent="0.25">
      <c r="B268" s="42"/>
      <c r="C268" s="35"/>
      <c r="D268" s="43"/>
      <c r="E268" s="35" t="s">
        <v>293</v>
      </c>
      <c r="F268" s="30">
        <v>0</v>
      </c>
      <c r="G268" s="29">
        <v>178.71</v>
      </c>
      <c r="H268" s="29">
        <v>0</v>
      </c>
      <c r="I268" s="29">
        <v>0</v>
      </c>
      <c r="J268" s="30">
        <v>0</v>
      </c>
      <c r="K268" s="29">
        <f>SUM(F268:J268)</f>
        <v>178.71</v>
      </c>
      <c r="L268" s="42"/>
    </row>
    <row r="269" spans="2:12" ht="25.5" x14ac:dyDescent="0.25">
      <c r="B269" s="42"/>
      <c r="C269" s="35"/>
      <c r="D269" s="43"/>
      <c r="E269" s="35" t="s">
        <v>294</v>
      </c>
      <c r="F269" s="30">
        <v>0</v>
      </c>
      <c r="G269" s="29">
        <v>0</v>
      </c>
      <c r="H269" s="29">
        <v>0</v>
      </c>
      <c r="I269" s="29">
        <v>0</v>
      </c>
      <c r="J269" s="29">
        <v>0</v>
      </c>
      <c r="K269" s="29">
        <f t="shared" ref="K269:K271" si="95">SUM(F269:J269)</f>
        <v>0</v>
      </c>
      <c r="L269" s="42"/>
    </row>
    <row r="270" spans="2:12" ht="25.5" x14ac:dyDescent="0.25">
      <c r="B270" s="42"/>
      <c r="C270" s="35"/>
      <c r="D270" s="43"/>
      <c r="E270" s="35" t="s">
        <v>295</v>
      </c>
      <c r="F270" s="30">
        <v>0</v>
      </c>
      <c r="G270" s="29">
        <v>0</v>
      </c>
      <c r="H270" s="29">
        <v>0</v>
      </c>
      <c r="I270" s="29">
        <v>0</v>
      </c>
      <c r="J270" s="29">
        <v>0</v>
      </c>
      <c r="K270" s="29">
        <f t="shared" si="95"/>
        <v>0</v>
      </c>
      <c r="L270" s="42"/>
    </row>
    <row r="271" spans="2:12" ht="25.5" x14ac:dyDescent="0.25">
      <c r="B271" s="42"/>
      <c r="C271" s="35"/>
      <c r="D271" s="43"/>
      <c r="E271" s="35" t="s">
        <v>296</v>
      </c>
      <c r="F271" s="30">
        <v>0</v>
      </c>
      <c r="G271" s="29">
        <v>0</v>
      </c>
      <c r="H271" s="29">
        <v>0</v>
      </c>
      <c r="I271" s="29">
        <v>0</v>
      </c>
      <c r="J271" s="29">
        <v>0</v>
      </c>
      <c r="K271" s="29">
        <f t="shared" si="95"/>
        <v>0</v>
      </c>
      <c r="L271" s="42"/>
    </row>
    <row r="272" spans="2:12" ht="15" customHeight="1" x14ac:dyDescent="0.25">
      <c r="B272" s="39" t="s">
        <v>385</v>
      </c>
      <c r="C272" s="35"/>
      <c r="D272" s="58" t="s">
        <v>386</v>
      </c>
      <c r="E272" s="35" t="s">
        <v>298</v>
      </c>
      <c r="F272" s="29">
        <f>SUM(F273:F276)</f>
        <v>0</v>
      </c>
      <c r="G272" s="29">
        <f>SUM(G273:G276)</f>
        <v>0</v>
      </c>
      <c r="H272" s="29">
        <f t="shared" ref="H272:J272" si="96">SUM(H273:H276)</f>
        <v>16.3</v>
      </c>
      <c r="I272" s="29">
        <f t="shared" si="96"/>
        <v>0</v>
      </c>
      <c r="J272" s="30">
        <f t="shared" si="96"/>
        <v>0</v>
      </c>
      <c r="K272" s="29">
        <f>SUM(K273:K276)</f>
        <v>16.3</v>
      </c>
      <c r="L272" s="39" t="s">
        <v>166</v>
      </c>
    </row>
    <row r="273" spans="2:12" ht="25.5" x14ac:dyDescent="0.25">
      <c r="B273" s="40"/>
      <c r="C273" s="35"/>
      <c r="D273" s="59"/>
      <c r="E273" s="35" t="s">
        <v>293</v>
      </c>
      <c r="F273" s="30">
        <v>0</v>
      </c>
      <c r="G273" s="29">
        <v>0</v>
      </c>
      <c r="H273" s="29">
        <v>16.3</v>
      </c>
      <c r="I273" s="29">
        <v>0</v>
      </c>
      <c r="J273" s="30">
        <v>0</v>
      </c>
      <c r="K273" s="29">
        <f>SUM(F273:J273)</f>
        <v>16.3</v>
      </c>
      <c r="L273" s="40"/>
    </row>
    <row r="274" spans="2:12" ht="25.5" x14ac:dyDescent="0.25">
      <c r="B274" s="40"/>
      <c r="C274" s="35"/>
      <c r="D274" s="59"/>
      <c r="E274" s="35" t="s">
        <v>294</v>
      </c>
      <c r="F274" s="30">
        <v>0</v>
      </c>
      <c r="G274" s="29">
        <v>0</v>
      </c>
      <c r="H274" s="29">
        <v>0</v>
      </c>
      <c r="I274" s="29">
        <v>0</v>
      </c>
      <c r="J274" s="29">
        <v>0</v>
      </c>
      <c r="K274" s="29">
        <f t="shared" ref="K274:K276" si="97">SUM(F274:J274)</f>
        <v>0</v>
      </c>
      <c r="L274" s="40"/>
    </row>
    <row r="275" spans="2:12" ht="25.5" x14ac:dyDescent="0.25">
      <c r="B275" s="40"/>
      <c r="C275" s="35"/>
      <c r="D275" s="59"/>
      <c r="E275" s="35" t="s">
        <v>295</v>
      </c>
      <c r="F275" s="30">
        <v>0</v>
      </c>
      <c r="G275" s="29">
        <v>0</v>
      </c>
      <c r="H275" s="29">
        <v>0</v>
      </c>
      <c r="I275" s="29">
        <v>0</v>
      </c>
      <c r="J275" s="29">
        <v>0</v>
      </c>
      <c r="K275" s="29">
        <f t="shared" si="97"/>
        <v>0</v>
      </c>
      <c r="L275" s="40"/>
    </row>
    <row r="276" spans="2:12" ht="25.5" x14ac:dyDescent="0.25">
      <c r="B276" s="41"/>
      <c r="C276" s="35"/>
      <c r="D276" s="60"/>
      <c r="E276" s="35" t="s">
        <v>296</v>
      </c>
      <c r="F276" s="30">
        <v>0</v>
      </c>
      <c r="G276" s="29">
        <v>0</v>
      </c>
      <c r="H276" s="29">
        <v>0</v>
      </c>
      <c r="I276" s="29">
        <v>0</v>
      </c>
      <c r="J276" s="29">
        <v>0</v>
      </c>
      <c r="K276" s="29">
        <f t="shared" si="97"/>
        <v>0</v>
      </c>
      <c r="L276" s="40"/>
    </row>
    <row r="277" spans="2:12" x14ac:dyDescent="0.25">
      <c r="B277" s="39" t="s">
        <v>393</v>
      </c>
      <c r="C277" s="35"/>
      <c r="D277" s="58" t="s">
        <v>394</v>
      </c>
      <c r="E277" s="35" t="s">
        <v>298</v>
      </c>
      <c r="F277" s="29">
        <f>SUM(F278:F281)</f>
        <v>0</v>
      </c>
      <c r="G277" s="29">
        <f>SUM(G278:G281)</f>
        <v>0</v>
      </c>
      <c r="H277" s="29">
        <f t="shared" ref="H277:J277" si="98">SUM(H278:H281)</f>
        <v>300</v>
      </c>
      <c r="I277" s="29">
        <f t="shared" si="98"/>
        <v>0</v>
      </c>
      <c r="J277" s="30">
        <f t="shared" si="98"/>
        <v>0</v>
      </c>
      <c r="K277" s="29">
        <f>SUM(K278:K281)</f>
        <v>300</v>
      </c>
      <c r="L277" s="40"/>
    </row>
    <row r="278" spans="2:12" ht="25.5" x14ac:dyDescent="0.25">
      <c r="B278" s="40"/>
      <c r="C278" s="35"/>
      <c r="D278" s="59"/>
      <c r="E278" s="35" t="s">
        <v>293</v>
      </c>
      <c r="F278" s="30">
        <v>0</v>
      </c>
      <c r="G278" s="29">
        <v>0</v>
      </c>
      <c r="H278" s="29">
        <v>300</v>
      </c>
      <c r="I278" s="29">
        <v>0</v>
      </c>
      <c r="J278" s="30">
        <v>0</v>
      </c>
      <c r="K278" s="29">
        <f>SUM(F278:J278)</f>
        <v>300</v>
      </c>
      <c r="L278" s="40"/>
    </row>
    <row r="279" spans="2:12" ht="25.5" x14ac:dyDescent="0.25">
      <c r="B279" s="40"/>
      <c r="C279" s="35"/>
      <c r="D279" s="59"/>
      <c r="E279" s="35" t="s">
        <v>294</v>
      </c>
      <c r="F279" s="30">
        <v>0</v>
      </c>
      <c r="G279" s="29">
        <v>0</v>
      </c>
      <c r="H279" s="29">
        <v>0</v>
      </c>
      <c r="I279" s="29">
        <v>0</v>
      </c>
      <c r="J279" s="29">
        <v>0</v>
      </c>
      <c r="K279" s="29">
        <f t="shared" ref="K279:K281" si="99">SUM(F279:J279)</f>
        <v>0</v>
      </c>
      <c r="L279" s="40"/>
    </row>
    <row r="280" spans="2:12" ht="25.5" x14ac:dyDescent="0.25">
      <c r="B280" s="40"/>
      <c r="C280" s="35"/>
      <c r="D280" s="59"/>
      <c r="E280" s="35" t="s">
        <v>295</v>
      </c>
      <c r="F280" s="30">
        <v>0</v>
      </c>
      <c r="G280" s="29">
        <v>0</v>
      </c>
      <c r="H280" s="29">
        <v>0</v>
      </c>
      <c r="I280" s="29">
        <v>0</v>
      </c>
      <c r="J280" s="29">
        <v>0</v>
      </c>
      <c r="K280" s="29">
        <f t="shared" si="99"/>
        <v>0</v>
      </c>
      <c r="L280" s="40"/>
    </row>
    <row r="281" spans="2:12" ht="25.5" x14ac:dyDescent="0.25">
      <c r="B281" s="41"/>
      <c r="C281" s="35"/>
      <c r="D281" s="60"/>
      <c r="E281" s="35" t="s">
        <v>296</v>
      </c>
      <c r="F281" s="30">
        <v>0</v>
      </c>
      <c r="G281" s="29">
        <v>0</v>
      </c>
      <c r="H281" s="29">
        <v>0</v>
      </c>
      <c r="I281" s="29">
        <v>0</v>
      </c>
      <c r="J281" s="29">
        <v>0</v>
      </c>
      <c r="K281" s="29">
        <f t="shared" si="99"/>
        <v>0</v>
      </c>
      <c r="L281" s="41"/>
    </row>
    <row r="282" spans="2:12" x14ac:dyDescent="0.25">
      <c r="B282" s="44" t="s">
        <v>211</v>
      </c>
      <c r="C282" s="32"/>
      <c r="D282" s="56" t="s">
        <v>119</v>
      </c>
      <c r="E282" s="35" t="s">
        <v>298</v>
      </c>
      <c r="F282" s="34">
        <f>SUM(F283:F286)</f>
        <v>555.51199999999994</v>
      </c>
      <c r="G282" s="34">
        <f t="shared" ref="G282:H282" si="100">SUM(G283:G286)</f>
        <v>1152.5</v>
      </c>
      <c r="H282" s="34">
        <f t="shared" si="100"/>
        <v>860</v>
      </c>
      <c r="I282" s="34">
        <f t="shared" ref="I282:K282" si="101">SUM(I283:I286)</f>
        <v>1051.3</v>
      </c>
      <c r="J282" s="34">
        <f t="shared" si="101"/>
        <v>1085</v>
      </c>
      <c r="K282" s="34">
        <f t="shared" si="101"/>
        <v>4704.3119999999999</v>
      </c>
      <c r="L282" s="42" t="s">
        <v>273</v>
      </c>
    </row>
    <row r="283" spans="2:12" ht="25.5" x14ac:dyDescent="0.25">
      <c r="B283" s="44"/>
      <c r="C283" s="32"/>
      <c r="D283" s="56"/>
      <c r="E283" s="35" t="s">
        <v>293</v>
      </c>
      <c r="F283" s="34">
        <f>F288+F293+F303</f>
        <v>555.51199999999994</v>
      </c>
      <c r="G283" s="34">
        <f t="shared" ref="G283" si="102">G288+G293+G303</f>
        <v>1152.5</v>
      </c>
      <c r="H283" s="34">
        <f>H288+H293+H303+H298</f>
        <v>860</v>
      </c>
      <c r="I283" s="34">
        <f t="shared" ref="I283:K283" si="103">I288+I293+I303+I298</f>
        <v>1051.3</v>
      </c>
      <c r="J283" s="34">
        <f t="shared" si="103"/>
        <v>1085</v>
      </c>
      <c r="K283" s="34">
        <f t="shared" si="103"/>
        <v>4704.3119999999999</v>
      </c>
      <c r="L283" s="42"/>
    </row>
    <row r="284" spans="2:12" ht="25.5" x14ac:dyDescent="0.25">
      <c r="B284" s="44"/>
      <c r="C284" s="32"/>
      <c r="D284" s="56"/>
      <c r="E284" s="35" t="s">
        <v>294</v>
      </c>
      <c r="F284" s="30">
        <v>0</v>
      </c>
      <c r="G284" s="29">
        <v>0</v>
      </c>
      <c r="H284" s="29">
        <v>0</v>
      </c>
      <c r="I284" s="29">
        <v>0</v>
      </c>
      <c r="J284" s="29">
        <v>0</v>
      </c>
      <c r="K284" s="31">
        <f t="shared" ref="K284:K286" si="104">SUM(F284:J284)</f>
        <v>0</v>
      </c>
      <c r="L284" s="42"/>
    </row>
    <row r="285" spans="2:12" ht="25.5" x14ac:dyDescent="0.25">
      <c r="B285" s="44"/>
      <c r="C285" s="32"/>
      <c r="D285" s="56"/>
      <c r="E285" s="35" t="s">
        <v>295</v>
      </c>
      <c r="F285" s="30">
        <v>0</v>
      </c>
      <c r="G285" s="29">
        <v>0</v>
      </c>
      <c r="H285" s="29">
        <v>0</v>
      </c>
      <c r="I285" s="29">
        <v>0</v>
      </c>
      <c r="J285" s="29">
        <v>0</v>
      </c>
      <c r="K285" s="31">
        <f t="shared" si="104"/>
        <v>0</v>
      </c>
      <c r="L285" s="42"/>
    </row>
    <row r="286" spans="2:12" ht="25.5" x14ac:dyDescent="0.25">
      <c r="B286" s="44"/>
      <c r="C286" s="32"/>
      <c r="D286" s="56"/>
      <c r="E286" s="35" t="s">
        <v>296</v>
      </c>
      <c r="F286" s="30">
        <v>0</v>
      </c>
      <c r="G286" s="29">
        <v>0</v>
      </c>
      <c r="H286" s="29">
        <v>0</v>
      </c>
      <c r="I286" s="29">
        <v>0</v>
      </c>
      <c r="J286" s="29">
        <v>0</v>
      </c>
      <c r="K286" s="31">
        <f t="shared" si="104"/>
        <v>0</v>
      </c>
      <c r="L286" s="42"/>
    </row>
    <row r="287" spans="2:12" x14ac:dyDescent="0.25">
      <c r="B287" s="42" t="s">
        <v>212</v>
      </c>
      <c r="C287" s="35"/>
      <c r="D287" s="43" t="s">
        <v>121</v>
      </c>
      <c r="E287" s="35" t="s">
        <v>298</v>
      </c>
      <c r="F287" s="30">
        <f>SUM(F288:F291)</f>
        <v>322.42099999999999</v>
      </c>
      <c r="G287" s="30">
        <f t="shared" ref="G287:K287" si="105">SUM(G288:G291)</f>
        <v>0</v>
      </c>
      <c r="H287" s="30">
        <f t="shared" si="105"/>
        <v>330</v>
      </c>
      <c r="I287" s="30">
        <f t="shared" si="105"/>
        <v>618</v>
      </c>
      <c r="J287" s="12">
        <f t="shared" si="105"/>
        <v>640</v>
      </c>
      <c r="K287" s="30">
        <f t="shared" si="105"/>
        <v>1910.421</v>
      </c>
      <c r="L287" s="42"/>
    </row>
    <row r="288" spans="2:12" ht="25.5" x14ac:dyDescent="0.25">
      <c r="B288" s="42"/>
      <c r="C288" s="35"/>
      <c r="D288" s="43"/>
      <c r="E288" s="35" t="s">
        <v>293</v>
      </c>
      <c r="F288" s="30">
        <v>322.42099999999999</v>
      </c>
      <c r="G288" s="29">
        <v>0</v>
      </c>
      <c r="H288" s="29">
        <v>330</v>
      </c>
      <c r="I288" s="29">
        <v>618</v>
      </c>
      <c r="J288" s="12">
        <v>640</v>
      </c>
      <c r="K288" s="29">
        <f>SUM(F288:J288)</f>
        <v>1910.421</v>
      </c>
      <c r="L288" s="42"/>
    </row>
    <row r="289" spans="2:12" ht="25.5" x14ac:dyDescent="0.25">
      <c r="B289" s="42"/>
      <c r="C289" s="35"/>
      <c r="D289" s="43"/>
      <c r="E289" s="35" t="s">
        <v>294</v>
      </c>
      <c r="F289" s="30">
        <v>0</v>
      </c>
      <c r="G289" s="29">
        <v>0</v>
      </c>
      <c r="H289" s="29">
        <v>0</v>
      </c>
      <c r="I289" s="29">
        <v>0</v>
      </c>
      <c r="J289" s="29">
        <v>0</v>
      </c>
      <c r="K289" s="29">
        <f t="shared" ref="K289:K291" si="106">SUM(F289:J289)</f>
        <v>0</v>
      </c>
      <c r="L289" s="42"/>
    </row>
    <row r="290" spans="2:12" ht="25.5" x14ac:dyDescent="0.25">
      <c r="B290" s="42"/>
      <c r="C290" s="35"/>
      <c r="D290" s="43"/>
      <c r="E290" s="35" t="s">
        <v>295</v>
      </c>
      <c r="F290" s="30">
        <v>0</v>
      </c>
      <c r="G290" s="29">
        <v>0</v>
      </c>
      <c r="H290" s="29">
        <v>0</v>
      </c>
      <c r="I290" s="29">
        <v>0</v>
      </c>
      <c r="J290" s="29">
        <v>0</v>
      </c>
      <c r="K290" s="29">
        <f t="shared" si="106"/>
        <v>0</v>
      </c>
      <c r="L290" s="42"/>
    </row>
    <row r="291" spans="2:12" ht="25.5" x14ac:dyDescent="0.25">
      <c r="B291" s="42"/>
      <c r="C291" s="35"/>
      <c r="D291" s="43"/>
      <c r="E291" s="35" t="s">
        <v>296</v>
      </c>
      <c r="F291" s="30">
        <v>0</v>
      </c>
      <c r="G291" s="29">
        <v>0</v>
      </c>
      <c r="H291" s="29">
        <v>0</v>
      </c>
      <c r="I291" s="29">
        <v>0</v>
      </c>
      <c r="J291" s="29">
        <v>0</v>
      </c>
      <c r="K291" s="29">
        <f t="shared" si="106"/>
        <v>0</v>
      </c>
      <c r="L291" s="42"/>
    </row>
    <row r="292" spans="2:12" x14ac:dyDescent="0.25">
      <c r="B292" s="42" t="s">
        <v>213</v>
      </c>
      <c r="C292" s="35"/>
      <c r="D292" s="43" t="s">
        <v>122</v>
      </c>
      <c r="E292" s="35" t="s">
        <v>298</v>
      </c>
      <c r="F292" s="30">
        <f>SUM(F293:F296)</f>
        <v>233.09100000000001</v>
      </c>
      <c r="G292" s="30">
        <f t="shared" ref="G292:K292" si="107">SUM(G293:G296)</f>
        <v>977</v>
      </c>
      <c r="H292" s="30">
        <f t="shared" si="107"/>
        <v>330</v>
      </c>
      <c r="I292" s="30">
        <f t="shared" si="107"/>
        <v>433.3</v>
      </c>
      <c r="J292" s="13">
        <f t="shared" si="107"/>
        <v>445</v>
      </c>
      <c r="K292" s="30">
        <f t="shared" si="107"/>
        <v>2418.3909999999996</v>
      </c>
      <c r="L292" s="42"/>
    </row>
    <row r="293" spans="2:12" ht="25.5" x14ac:dyDescent="0.25">
      <c r="B293" s="42"/>
      <c r="C293" s="35"/>
      <c r="D293" s="43"/>
      <c r="E293" s="35" t="s">
        <v>293</v>
      </c>
      <c r="F293" s="30">
        <v>233.09100000000001</v>
      </c>
      <c r="G293" s="29">
        <v>977</v>
      </c>
      <c r="H293" s="29">
        <v>330</v>
      </c>
      <c r="I293" s="29">
        <v>433.3</v>
      </c>
      <c r="J293" s="13">
        <v>445</v>
      </c>
      <c r="K293" s="29">
        <f>SUM(F293:J293)</f>
        <v>2418.3909999999996</v>
      </c>
      <c r="L293" s="42"/>
    </row>
    <row r="294" spans="2:12" ht="25.5" x14ac:dyDescent="0.25">
      <c r="B294" s="42"/>
      <c r="C294" s="35"/>
      <c r="D294" s="43"/>
      <c r="E294" s="35" t="s">
        <v>294</v>
      </c>
      <c r="F294" s="30">
        <v>0</v>
      </c>
      <c r="G294" s="29">
        <v>0</v>
      </c>
      <c r="H294" s="29">
        <v>0</v>
      </c>
      <c r="I294" s="29">
        <v>0</v>
      </c>
      <c r="J294" s="29">
        <v>0</v>
      </c>
      <c r="K294" s="29">
        <f t="shared" ref="K294:K296" si="108">SUM(F294:J294)</f>
        <v>0</v>
      </c>
      <c r="L294" s="42"/>
    </row>
    <row r="295" spans="2:12" ht="25.5" x14ac:dyDescent="0.25">
      <c r="B295" s="42"/>
      <c r="C295" s="35"/>
      <c r="D295" s="43"/>
      <c r="E295" s="35" t="s">
        <v>295</v>
      </c>
      <c r="F295" s="30">
        <v>0</v>
      </c>
      <c r="G295" s="29">
        <v>0</v>
      </c>
      <c r="H295" s="29">
        <v>0</v>
      </c>
      <c r="I295" s="29">
        <v>0</v>
      </c>
      <c r="J295" s="29">
        <v>0</v>
      </c>
      <c r="K295" s="29">
        <f t="shared" si="108"/>
        <v>0</v>
      </c>
      <c r="L295" s="42"/>
    </row>
    <row r="296" spans="2:12" ht="25.5" x14ac:dyDescent="0.25">
      <c r="B296" s="42"/>
      <c r="C296" s="35"/>
      <c r="D296" s="43"/>
      <c r="E296" s="35" t="s">
        <v>296</v>
      </c>
      <c r="F296" s="30">
        <v>0</v>
      </c>
      <c r="G296" s="29">
        <v>0</v>
      </c>
      <c r="H296" s="29">
        <v>0</v>
      </c>
      <c r="I296" s="29">
        <v>0</v>
      </c>
      <c r="J296" s="29">
        <v>0</v>
      </c>
      <c r="K296" s="29">
        <f t="shared" si="108"/>
        <v>0</v>
      </c>
      <c r="L296" s="42"/>
    </row>
    <row r="297" spans="2:12" x14ac:dyDescent="0.25">
      <c r="B297" s="61" t="s">
        <v>214</v>
      </c>
      <c r="C297" s="35"/>
      <c r="D297" s="58" t="s">
        <v>392</v>
      </c>
      <c r="E297" s="35" t="s">
        <v>298</v>
      </c>
      <c r="F297" s="30">
        <f>SUM(F298:F301)</f>
        <v>0</v>
      </c>
      <c r="G297" s="30">
        <f t="shared" ref="G297:K297" si="109">SUM(G298:G301)</f>
        <v>0</v>
      </c>
      <c r="H297" s="30">
        <f t="shared" si="109"/>
        <v>200</v>
      </c>
      <c r="I297" s="30">
        <f t="shared" si="109"/>
        <v>0</v>
      </c>
      <c r="J297" s="13">
        <f t="shared" si="109"/>
        <v>0</v>
      </c>
      <c r="K297" s="30">
        <f t="shared" si="109"/>
        <v>200</v>
      </c>
      <c r="L297" s="42"/>
    </row>
    <row r="298" spans="2:12" ht="25.5" x14ac:dyDescent="0.25">
      <c r="B298" s="40"/>
      <c r="C298" s="35"/>
      <c r="D298" s="59"/>
      <c r="E298" s="35" t="s">
        <v>293</v>
      </c>
      <c r="F298" s="30">
        <v>0</v>
      </c>
      <c r="G298" s="29">
        <v>0</v>
      </c>
      <c r="H298" s="29">
        <v>200</v>
      </c>
      <c r="I298" s="29">
        <v>0</v>
      </c>
      <c r="J298" s="13">
        <v>0</v>
      </c>
      <c r="K298" s="29">
        <f>SUM(F298:J298)</f>
        <v>200</v>
      </c>
      <c r="L298" s="42"/>
    </row>
    <row r="299" spans="2:12" ht="25.5" x14ac:dyDescent="0.25">
      <c r="B299" s="40"/>
      <c r="C299" s="35"/>
      <c r="D299" s="59"/>
      <c r="E299" s="35" t="s">
        <v>294</v>
      </c>
      <c r="F299" s="30">
        <v>0</v>
      </c>
      <c r="G299" s="29">
        <v>0</v>
      </c>
      <c r="H299" s="29">
        <v>0</v>
      </c>
      <c r="I299" s="29">
        <v>0</v>
      </c>
      <c r="J299" s="29">
        <v>0</v>
      </c>
      <c r="K299" s="29">
        <f t="shared" ref="K299:K301" si="110">SUM(F299:J299)</f>
        <v>0</v>
      </c>
      <c r="L299" s="42"/>
    </row>
    <row r="300" spans="2:12" ht="25.5" x14ac:dyDescent="0.25">
      <c r="B300" s="40"/>
      <c r="C300" s="35"/>
      <c r="D300" s="59"/>
      <c r="E300" s="35" t="s">
        <v>295</v>
      </c>
      <c r="F300" s="30">
        <v>0</v>
      </c>
      <c r="G300" s="29">
        <v>0</v>
      </c>
      <c r="H300" s="29">
        <v>0</v>
      </c>
      <c r="I300" s="29">
        <v>0</v>
      </c>
      <c r="J300" s="29">
        <v>0</v>
      </c>
      <c r="K300" s="29">
        <f t="shared" si="110"/>
        <v>0</v>
      </c>
      <c r="L300" s="42"/>
    </row>
    <row r="301" spans="2:12" ht="25.5" x14ac:dyDescent="0.25">
      <c r="B301" s="41"/>
      <c r="C301" s="35"/>
      <c r="D301" s="60"/>
      <c r="E301" s="35" t="s">
        <v>296</v>
      </c>
      <c r="F301" s="30">
        <v>0</v>
      </c>
      <c r="G301" s="29">
        <v>0</v>
      </c>
      <c r="H301" s="29">
        <v>0</v>
      </c>
      <c r="I301" s="29">
        <v>0</v>
      </c>
      <c r="J301" s="29">
        <v>0</v>
      </c>
      <c r="K301" s="29">
        <f t="shared" si="110"/>
        <v>0</v>
      </c>
      <c r="L301" s="42"/>
    </row>
    <row r="302" spans="2:12" x14ac:dyDescent="0.25">
      <c r="B302" s="42" t="s">
        <v>391</v>
      </c>
      <c r="C302" s="35"/>
      <c r="D302" s="43" t="s">
        <v>123</v>
      </c>
      <c r="E302" s="35" t="s">
        <v>298</v>
      </c>
      <c r="F302" s="30">
        <f>SUM(F303:F306)</f>
        <v>0</v>
      </c>
      <c r="G302" s="30">
        <f t="shared" ref="G302:K302" si="111">SUM(G303:G306)</f>
        <v>175.5</v>
      </c>
      <c r="H302" s="30">
        <f t="shared" si="111"/>
        <v>0</v>
      </c>
      <c r="I302" s="30">
        <f t="shared" si="111"/>
        <v>0</v>
      </c>
      <c r="J302" s="30">
        <f t="shared" si="111"/>
        <v>0</v>
      </c>
      <c r="K302" s="30">
        <f t="shared" si="111"/>
        <v>175.5</v>
      </c>
      <c r="L302" s="42"/>
    </row>
    <row r="303" spans="2:12" ht="25.5" x14ac:dyDescent="0.25">
      <c r="B303" s="42"/>
      <c r="C303" s="35"/>
      <c r="D303" s="43"/>
      <c r="E303" s="35" t="s">
        <v>293</v>
      </c>
      <c r="F303" s="30">
        <v>0</v>
      </c>
      <c r="G303" s="29">
        <v>175.5</v>
      </c>
      <c r="H303" s="29">
        <v>0</v>
      </c>
      <c r="I303" s="29">
        <v>0</v>
      </c>
      <c r="J303" s="29">
        <v>0</v>
      </c>
      <c r="K303" s="29">
        <f>SUM(F303:J303)</f>
        <v>175.5</v>
      </c>
      <c r="L303" s="42"/>
    </row>
    <row r="304" spans="2:12" ht="25.5" x14ac:dyDescent="0.25">
      <c r="B304" s="42"/>
      <c r="C304" s="35"/>
      <c r="D304" s="43"/>
      <c r="E304" s="35" t="s">
        <v>294</v>
      </c>
      <c r="F304" s="30">
        <v>0</v>
      </c>
      <c r="G304" s="29">
        <v>0</v>
      </c>
      <c r="H304" s="29">
        <v>0</v>
      </c>
      <c r="I304" s="29">
        <v>0</v>
      </c>
      <c r="J304" s="29">
        <v>0</v>
      </c>
      <c r="K304" s="29">
        <f t="shared" ref="K304:K306" si="112">SUM(F304:J304)</f>
        <v>0</v>
      </c>
      <c r="L304" s="42"/>
    </row>
    <row r="305" spans="2:12" ht="25.5" x14ac:dyDescent="0.25">
      <c r="B305" s="42"/>
      <c r="C305" s="35"/>
      <c r="D305" s="43"/>
      <c r="E305" s="35" t="s">
        <v>295</v>
      </c>
      <c r="F305" s="30">
        <v>0</v>
      </c>
      <c r="G305" s="29">
        <v>0</v>
      </c>
      <c r="H305" s="29">
        <v>0</v>
      </c>
      <c r="I305" s="29">
        <v>0</v>
      </c>
      <c r="J305" s="29">
        <v>0</v>
      </c>
      <c r="K305" s="29">
        <f t="shared" si="112"/>
        <v>0</v>
      </c>
      <c r="L305" s="42"/>
    </row>
    <row r="306" spans="2:12" ht="25.5" x14ac:dyDescent="0.25">
      <c r="B306" s="42"/>
      <c r="C306" s="35"/>
      <c r="D306" s="43"/>
      <c r="E306" s="35" t="s">
        <v>296</v>
      </c>
      <c r="F306" s="30">
        <v>0</v>
      </c>
      <c r="G306" s="29">
        <v>0</v>
      </c>
      <c r="H306" s="29">
        <v>0</v>
      </c>
      <c r="I306" s="29">
        <v>0</v>
      </c>
      <c r="J306" s="29">
        <v>0</v>
      </c>
      <c r="K306" s="29">
        <f t="shared" si="112"/>
        <v>0</v>
      </c>
      <c r="L306" s="42"/>
    </row>
    <row r="307" spans="2:12" x14ac:dyDescent="0.25">
      <c r="B307" s="29">
        <v>2</v>
      </c>
      <c r="C307" s="35"/>
      <c r="D307" s="55" t="s">
        <v>401</v>
      </c>
      <c r="E307" s="55"/>
      <c r="F307" s="55"/>
      <c r="G307" s="55"/>
      <c r="H307" s="55"/>
      <c r="I307" s="55"/>
      <c r="J307" s="55"/>
      <c r="K307" s="55"/>
      <c r="L307" s="55"/>
    </row>
    <row r="308" spans="2:12" x14ac:dyDescent="0.25">
      <c r="B308" s="44"/>
      <c r="C308" s="32"/>
      <c r="D308" s="56" t="s">
        <v>306</v>
      </c>
      <c r="E308" s="35" t="s">
        <v>298</v>
      </c>
      <c r="F308" s="11">
        <f t="shared" ref="F308:K309" si="113">F313+F338+F358+F363+F434</f>
        <v>22104.753000000001</v>
      </c>
      <c r="G308" s="11">
        <f t="shared" si="113"/>
        <v>24241.736000000001</v>
      </c>
      <c r="H308" s="11">
        <f t="shared" si="113"/>
        <v>20933.07</v>
      </c>
      <c r="I308" s="11">
        <f t="shared" si="113"/>
        <v>22996.436999999998</v>
      </c>
      <c r="J308" s="11">
        <f t="shared" si="113"/>
        <v>24550.299999999996</v>
      </c>
      <c r="K308" s="11">
        <f t="shared" si="113"/>
        <v>114826.29600000002</v>
      </c>
      <c r="L308" s="57"/>
    </row>
    <row r="309" spans="2:12" ht="25.5" x14ac:dyDescent="0.25">
      <c r="B309" s="44"/>
      <c r="C309" s="32"/>
      <c r="D309" s="56"/>
      <c r="E309" s="35" t="s">
        <v>293</v>
      </c>
      <c r="F309" s="11">
        <f t="shared" si="113"/>
        <v>22104.753000000001</v>
      </c>
      <c r="G309" s="11">
        <f t="shared" si="113"/>
        <v>24241.736000000001</v>
      </c>
      <c r="H309" s="11">
        <f t="shared" si="113"/>
        <v>20933.07</v>
      </c>
      <c r="I309" s="11">
        <f t="shared" si="113"/>
        <v>22996.436999999998</v>
      </c>
      <c r="J309" s="11">
        <f t="shared" si="113"/>
        <v>24550.299999999996</v>
      </c>
      <c r="K309" s="11">
        <f t="shared" si="113"/>
        <v>114826.29600000002</v>
      </c>
      <c r="L309" s="57"/>
    </row>
    <row r="310" spans="2:12" ht="25.5" x14ac:dyDescent="0.25">
      <c r="B310" s="44"/>
      <c r="C310" s="32"/>
      <c r="D310" s="56"/>
      <c r="E310" s="35" t="s">
        <v>294</v>
      </c>
      <c r="F310" s="30">
        <v>0</v>
      </c>
      <c r="G310" s="29">
        <v>0</v>
      </c>
      <c r="H310" s="29">
        <v>0</v>
      </c>
      <c r="I310" s="29">
        <v>0</v>
      </c>
      <c r="J310" s="29">
        <v>0</v>
      </c>
      <c r="K310" s="29">
        <v>0</v>
      </c>
      <c r="L310" s="57"/>
    </row>
    <row r="311" spans="2:12" ht="25.5" x14ac:dyDescent="0.25">
      <c r="B311" s="44"/>
      <c r="C311" s="32"/>
      <c r="D311" s="56"/>
      <c r="E311" s="35" t="s">
        <v>295</v>
      </c>
      <c r="F311" s="30">
        <v>0</v>
      </c>
      <c r="G311" s="29">
        <v>0</v>
      </c>
      <c r="H311" s="29">
        <v>0</v>
      </c>
      <c r="I311" s="29">
        <v>0</v>
      </c>
      <c r="J311" s="29">
        <v>0</v>
      </c>
      <c r="K311" s="29">
        <v>0</v>
      </c>
      <c r="L311" s="57"/>
    </row>
    <row r="312" spans="2:12" ht="25.5" x14ac:dyDescent="0.25">
      <c r="B312" s="44"/>
      <c r="C312" s="32"/>
      <c r="D312" s="56"/>
      <c r="E312" s="35" t="s">
        <v>296</v>
      </c>
      <c r="F312" s="30">
        <v>0</v>
      </c>
      <c r="G312" s="29">
        <v>0</v>
      </c>
      <c r="H312" s="29">
        <v>0</v>
      </c>
      <c r="I312" s="29">
        <v>0</v>
      </c>
      <c r="J312" s="29">
        <v>0</v>
      </c>
      <c r="K312" s="29">
        <v>0</v>
      </c>
      <c r="L312" s="57"/>
    </row>
    <row r="313" spans="2:12" x14ac:dyDescent="0.25">
      <c r="B313" s="44" t="s">
        <v>339</v>
      </c>
      <c r="C313" s="32"/>
      <c r="D313" s="56" t="s">
        <v>307</v>
      </c>
      <c r="E313" s="35" t="s">
        <v>298</v>
      </c>
      <c r="F313" s="11">
        <f>F318+F323+F328+F333</f>
        <v>15905.11</v>
      </c>
      <c r="G313" s="11">
        <f t="shared" ref="G313:K313" si="114">G318+G323+G328+G333</f>
        <v>20798.386000000002</v>
      </c>
      <c r="H313" s="11">
        <f t="shared" si="114"/>
        <v>19041.45</v>
      </c>
      <c r="I313" s="11">
        <f t="shared" si="114"/>
        <v>20775.876999999997</v>
      </c>
      <c r="J313" s="11">
        <f t="shared" si="114"/>
        <v>21233.879999999997</v>
      </c>
      <c r="K313" s="11">
        <f t="shared" si="114"/>
        <v>97754.703000000009</v>
      </c>
      <c r="L313" s="42" t="s">
        <v>346</v>
      </c>
    </row>
    <row r="314" spans="2:12" ht="25.5" x14ac:dyDescent="0.25">
      <c r="B314" s="44"/>
      <c r="C314" s="32"/>
      <c r="D314" s="56"/>
      <c r="E314" s="35" t="s">
        <v>293</v>
      </c>
      <c r="F314" s="11">
        <f>F319+F324+F329+F334</f>
        <v>15905.11</v>
      </c>
      <c r="G314" s="11">
        <f t="shared" ref="G314:K314" si="115">G319+G324+G329+G334</f>
        <v>20798.386000000002</v>
      </c>
      <c r="H314" s="11">
        <f>H319+H324+H329+H334</f>
        <v>19041.45</v>
      </c>
      <c r="I314" s="11">
        <f t="shared" si="115"/>
        <v>20775.876999999997</v>
      </c>
      <c r="J314" s="11">
        <f t="shared" si="115"/>
        <v>21233.879999999997</v>
      </c>
      <c r="K314" s="11">
        <f t="shared" si="115"/>
        <v>97754.703000000009</v>
      </c>
      <c r="L314" s="42"/>
    </row>
    <row r="315" spans="2:12" ht="25.5" x14ac:dyDescent="0.25">
      <c r="B315" s="44"/>
      <c r="C315" s="32"/>
      <c r="D315" s="56"/>
      <c r="E315" s="35" t="s">
        <v>294</v>
      </c>
      <c r="F315" s="30">
        <v>0</v>
      </c>
      <c r="G315" s="29">
        <v>0</v>
      </c>
      <c r="H315" s="29">
        <v>0</v>
      </c>
      <c r="I315" s="29">
        <v>0</v>
      </c>
      <c r="J315" s="29">
        <v>0</v>
      </c>
      <c r="K315" s="29">
        <v>0</v>
      </c>
      <c r="L315" s="42"/>
    </row>
    <row r="316" spans="2:12" ht="25.5" x14ac:dyDescent="0.25">
      <c r="B316" s="44"/>
      <c r="C316" s="32"/>
      <c r="D316" s="56"/>
      <c r="E316" s="35" t="s">
        <v>295</v>
      </c>
      <c r="F316" s="30">
        <v>0</v>
      </c>
      <c r="G316" s="29">
        <v>0</v>
      </c>
      <c r="H316" s="29">
        <v>0</v>
      </c>
      <c r="I316" s="29">
        <v>0</v>
      </c>
      <c r="J316" s="29">
        <v>0</v>
      </c>
      <c r="K316" s="29">
        <v>0</v>
      </c>
      <c r="L316" s="42"/>
    </row>
    <row r="317" spans="2:12" ht="25.5" x14ac:dyDescent="0.25">
      <c r="B317" s="44"/>
      <c r="C317" s="32"/>
      <c r="D317" s="56"/>
      <c r="E317" s="35" t="s">
        <v>296</v>
      </c>
      <c r="F317" s="30">
        <v>0</v>
      </c>
      <c r="G317" s="29">
        <v>0</v>
      </c>
      <c r="H317" s="29">
        <v>0</v>
      </c>
      <c r="I317" s="29">
        <v>0</v>
      </c>
      <c r="J317" s="29">
        <v>0</v>
      </c>
      <c r="K317" s="29">
        <v>0</v>
      </c>
      <c r="L317" s="42"/>
    </row>
    <row r="318" spans="2:12" x14ac:dyDescent="0.25">
      <c r="B318" s="42" t="s">
        <v>217</v>
      </c>
      <c r="C318" s="35"/>
      <c r="D318" s="43" t="s">
        <v>308</v>
      </c>
      <c r="E318" s="35" t="s">
        <v>298</v>
      </c>
      <c r="F318" s="30">
        <f>SUM(F319:F322)</f>
        <v>4674.59</v>
      </c>
      <c r="G318" s="30">
        <f t="shared" ref="G318:K318" si="116">SUM(G319:G322)</f>
        <v>5695.6900000000005</v>
      </c>
      <c r="H318" s="30">
        <f t="shared" si="116"/>
        <v>4674.59</v>
      </c>
      <c r="I318" s="30">
        <f t="shared" si="116"/>
        <v>4674.59</v>
      </c>
      <c r="J318" s="30">
        <f t="shared" si="116"/>
        <v>4674.59</v>
      </c>
      <c r="K318" s="30">
        <f t="shared" si="116"/>
        <v>24394.05</v>
      </c>
      <c r="L318" s="42"/>
    </row>
    <row r="319" spans="2:12" ht="25.5" x14ac:dyDescent="0.25">
      <c r="B319" s="42"/>
      <c r="C319" s="35"/>
      <c r="D319" s="43"/>
      <c r="E319" s="35" t="s">
        <v>293</v>
      </c>
      <c r="F319" s="30">
        <v>4674.59</v>
      </c>
      <c r="G319" s="30">
        <f>4674.59+1021.1</f>
        <v>5695.6900000000005</v>
      </c>
      <c r="H319" s="30">
        <v>4674.59</v>
      </c>
      <c r="I319" s="30">
        <v>4674.59</v>
      </c>
      <c r="J319" s="30">
        <v>4674.59</v>
      </c>
      <c r="K319" s="29">
        <f>SUM(F319:J319)</f>
        <v>24394.05</v>
      </c>
      <c r="L319" s="42"/>
    </row>
    <row r="320" spans="2:12" ht="25.5" x14ac:dyDescent="0.25">
      <c r="B320" s="42"/>
      <c r="C320" s="35"/>
      <c r="D320" s="43"/>
      <c r="E320" s="35" t="s">
        <v>294</v>
      </c>
      <c r="F320" s="30">
        <v>0</v>
      </c>
      <c r="G320" s="29">
        <v>0</v>
      </c>
      <c r="H320" s="29">
        <v>0</v>
      </c>
      <c r="I320" s="29">
        <v>0</v>
      </c>
      <c r="J320" s="29">
        <v>0</v>
      </c>
      <c r="K320" s="29">
        <f t="shared" ref="K320:K322" si="117">SUM(F320:J320)</f>
        <v>0</v>
      </c>
      <c r="L320" s="42"/>
    </row>
    <row r="321" spans="2:12" ht="25.5" x14ac:dyDescent="0.25">
      <c r="B321" s="42"/>
      <c r="C321" s="35"/>
      <c r="D321" s="43"/>
      <c r="E321" s="35" t="s">
        <v>295</v>
      </c>
      <c r="F321" s="30">
        <v>0</v>
      </c>
      <c r="G321" s="29">
        <v>0</v>
      </c>
      <c r="H321" s="29">
        <v>0</v>
      </c>
      <c r="I321" s="29">
        <v>0</v>
      </c>
      <c r="J321" s="29">
        <v>0</v>
      </c>
      <c r="K321" s="29">
        <f t="shared" si="117"/>
        <v>0</v>
      </c>
      <c r="L321" s="42"/>
    </row>
    <row r="322" spans="2:12" ht="25.5" x14ac:dyDescent="0.25">
      <c r="B322" s="42"/>
      <c r="C322" s="35"/>
      <c r="D322" s="43"/>
      <c r="E322" s="35" t="s">
        <v>296</v>
      </c>
      <c r="F322" s="30">
        <v>0</v>
      </c>
      <c r="G322" s="29">
        <v>0</v>
      </c>
      <c r="H322" s="29">
        <v>0</v>
      </c>
      <c r="I322" s="29">
        <v>0</v>
      </c>
      <c r="J322" s="29">
        <v>0</v>
      </c>
      <c r="K322" s="29">
        <f t="shared" si="117"/>
        <v>0</v>
      </c>
      <c r="L322" s="42"/>
    </row>
    <row r="323" spans="2:12" x14ac:dyDescent="0.25">
      <c r="B323" s="42" t="s">
        <v>218</v>
      </c>
      <c r="C323" s="35"/>
      <c r="D323" s="43" t="s">
        <v>309</v>
      </c>
      <c r="E323" s="35" t="s">
        <v>298</v>
      </c>
      <c r="F323" s="30">
        <f>SUM(F324:F327)</f>
        <v>214.48</v>
      </c>
      <c r="G323" s="30">
        <f t="shared" ref="G323:K323" si="118">SUM(G324:G327)</f>
        <v>1070.72</v>
      </c>
      <c r="H323" s="30">
        <f t="shared" si="118"/>
        <v>857.92</v>
      </c>
      <c r="I323" s="30">
        <f t="shared" si="118"/>
        <v>857.92</v>
      </c>
      <c r="J323" s="30">
        <f t="shared" si="118"/>
        <v>857.92</v>
      </c>
      <c r="K323" s="30">
        <f t="shared" si="118"/>
        <v>3858.96</v>
      </c>
      <c r="L323" s="42"/>
    </row>
    <row r="324" spans="2:12" ht="25.5" x14ac:dyDescent="0.25">
      <c r="B324" s="42"/>
      <c r="C324" s="35"/>
      <c r="D324" s="43"/>
      <c r="E324" s="35" t="s">
        <v>293</v>
      </c>
      <c r="F324" s="30">
        <v>214.48</v>
      </c>
      <c r="G324" s="29">
        <f>857.92+212.8</f>
        <v>1070.72</v>
      </c>
      <c r="H324" s="29">
        <v>857.92</v>
      </c>
      <c r="I324" s="29">
        <v>857.92</v>
      </c>
      <c r="J324" s="30">
        <v>857.92</v>
      </c>
      <c r="K324" s="29">
        <f>SUM(F324:J324)</f>
        <v>3858.96</v>
      </c>
      <c r="L324" s="42"/>
    </row>
    <row r="325" spans="2:12" ht="25.5" x14ac:dyDescent="0.25">
      <c r="B325" s="42"/>
      <c r="C325" s="35"/>
      <c r="D325" s="43"/>
      <c r="E325" s="35" t="s">
        <v>294</v>
      </c>
      <c r="F325" s="30">
        <v>0</v>
      </c>
      <c r="G325" s="29">
        <v>0</v>
      </c>
      <c r="H325" s="29">
        <v>0</v>
      </c>
      <c r="I325" s="29">
        <v>0</v>
      </c>
      <c r="J325" s="29">
        <v>0</v>
      </c>
      <c r="K325" s="29">
        <f t="shared" ref="K325:K327" si="119">SUM(F325:J325)</f>
        <v>0</v>
      </c>
      <c r="L325" s="42"/>
    </row>
    <row r="326" spans="2:12" ht="25.5" x14ac:dyDescent="0.25">
      <c r="B326" s="42"/>
      <c r="C326" s="35"/>
      <c r="D326" s="43"/>
      <c r="E326" s="35" t="s">
        <v>295</v>
      </c>
      <c r="F326" s="30">
        <v>0</v>
      </c>
      <c r="G326" s="29">
        <v>0</v>
      </c>
      <c r="H326" s="29">
        <v>0</v>
      </c>
      <c r="I326" s="29">
        <v>0</v>
      </c>
      <c r="J326" s="29">
        <v>0</v>
      </c>
      <c r="K326" s="29">
        <f t="shared" si="119"/>
        <v>0</v>
      </c>
      <c r="L326" s="42"/>
    </row>
    <row r="327" spans="2:12" ht="25.5" x14ac:dyDescent="0.25">
      <c r="B327" s="42"/>
      <c r="C327" s="35"/>
      <c r="D327" s="43"/>
      <c r="E327" s="35" t="s">
        <v>296</v>
      </c>
      <c r="F327" s="30">
        <v>0</v>
      </c>
      <c r="G327" s="29">
        <v>0</v>
      </c>
      <c r="H327" s="29">
        <v>0</v>
      </c>
      <c r="I327" s="29">
        <v>0</v>
      </c>
      <c r="J327" s="29">
        <v>0</v>
      </c>
      <c r="K327" s="29">
        <f t="shared" si="119"/>
        <v>0</v>
      </c>
      <c r="L327" s="42"/>
    </row>
    <row r="328" spans="2:12" x14ac:dyDescent="0.25">
      <c r="B328" s="42" t="s">
        <v>219</v>
      </c>
      <c r="C328" s="35"/>
      <c r="D328" s="43" t="s">
        <v>310</v>
      </c>
      <c r="E328" s="35" t="s">
        <v>298</v>
      </c>
      <c r="F328" s="30">
        <f>SUM(F329:F332)</f>
        <v>8029.54</v>
      </c>
      <c r="G328" s="30">
        <f t="shared" ref="G328:K328" si="120">SUM(G329:G332)</f>
        <v>11529.6</v>
      </c>
      <c r="H328" s="14">
        <f t="shared" si="120"/>
        <v>11008.94</v>
      </c>
      <c r="I328" s="14">
        <f t="shared" si="120"/>
        <v>11449.3</v>
      </c>
      <c r="J328" s="15">
        <f t="shared" si="120"/>
        <v>11907.3</v>
      </c>
      <c r="K328" s="30">
        <f t="shared" si="120"/>
        <v>53924.680000000008</v>
      </c>
      <c r="L328" s="42" t="s">
        <v>346</v>
      </c>
    </row>
    <row r="329" spans="2:12" ht="25.5" x14ac:dyDescent="0.25">
      <c r="B329" s="42"/>
      <c r="C329" s="35"/>
      <c r="D329" s="43"/>
      <c r="E329" s="35" t="s">
        <v>293</v>
      </c>
      <c r="F329" s="30">
        <v>8029.54</v>
      </c>
      <c r="G329" s="29">
        <f>9700+1829.6</f>
        <v>11529.6</v>
      </c>
      <c r="H329" s="14">
        <v>11008.94</v>
      </c>
      <c r="I329" s="14">
        <v>11449.3</v>
      </c>
      <c r="J329" s="15">
        <v>11907.3</v>
      </c>
      <c r="K329" s="29">
        <f>SUM(F329:J329)</f>
        <v>53924.680000000008</v>
      </c>
      <c r="L329" s="42"/>
    </row>
    <row r="330" spans="2:12" ht="25.5" x14ac:dyDescent="0.25">
      <c r="B330" s="42"/>
      <c r="C330" s="35"/>
      <c r="D330" s="43"/>
      <c r="E330" s="35" t="s">
        <v>294</v>
      </c>
      <c r="F330" s="30">
        <v>0</v>
      </c>
      <c r="G330" s="29">
        <v>0</v>
      </c>
      <c r="H330" s="29">
        <v>0</v>
      </c>
      <c r="I330" s="29">
        <v>0</v>
      </c>
      <c r="J330" s="29">
        <v>0</v>
      </c>
      <c r="K330" s="29">
        <f t="shared" ref="K330:K332" si="121">SUM(F330:J330)</f>
        <v>0</v>
      </c>
      <c r="L330" s="42"/>
    </row>
    <row r="331" spans="2:12" ht="25.5" x14ac:dyDescent="0.25">
      <c r="B331" s="42"/>
      <c r="C331" s="35"/>
      <c r="D331" s="43"/>
      <c r="E331" s="35" t="s">
        <v>295</v>
      </c>
      <c r="F331" s="30">
        <v>0</v>
      </c>
      <c r="G331" s="29">
        <v>0</v>
      </c>
      <c r="H331" s="29">
        <v>0</v>
      </c>
      <c r="I331" s="29">
        <v>0</v>
      </c>
      <c r="J331" s="29">
        <v>0</v>
      </c>
      <c r="K331" s="29">
        <f t="shared" si="121"/>
        <v>0</v>
      </c>
      <c r="L331" s="42"/>
    </row>
    <row r="332" spans="2:12" ht="25.5" x14ac:dyDescent="0.25">
      <c r="B332" s="42"/>
      <c r="C332" s="35"/>
      <c r="D332" s="43"/>
      <c r="E332" s="35" t="s">
        <v>296</v>
      </c>
      <c r="F332" s="30">
        <v>0</v>
      </c>
      <c r="G332" s="29">
        <v>0</v>
      </c>
      <c r="H332" s="29">
        <v>0</v>
      </c>
      <c r="I332" s="29">
        <v>0</v>
      </c>
      <c r="J332" s="29">
        <v>0</v>
      </c>
      <c r="K332" s="29">
        <f t="shared" si="121"/>
        <v>0</v>
      </c>
      <c r="L332" s="42"/>
    </row>
    <row r="333" spans="2:12" x14ac:dyDescent="0.25">
      <c r="B333" s="42" t="s">
        <v>341</v>
      </c>
      <c r="C333" s="35"/>
      <c r="D333" s="43" t="s">
        <v>133</v>
      </c>
      <c r="E333" s="35" t="s">
        <v>298</v>
      </c>
      <c r="F333" s="30">
        <f>SUM(F334:F337)</f>
        <v>2986.5</v>
      </c>
      <c r="G333" s="30">
        <f t="shared" ref="G333:K333" si="122">SUM(G334:G337)</f>
        <v>2502.3760000000002</v>
      </c>
      <c r="H333" s="8">
        <f t="shared" si="122"/>
        <v>2500</v>
      </c>
      <c r="I333" s="8">
        <f t="shared" si="122"/>
        <v>3794.067</v>
      </c>
      <c r="J333" s="8">
        <f t="shared" si="122"/>
        <v>3794.07</v>
      </c>
      <c r="K333" s="8">
        <f t="shared" si="122"/>
        <v>15577.012999999999</v>
      </c>
      <c r="L333" s="42"/>
    </row>
    <row r="334" spans="2:12" ht="25.5" x14ac:dyDescent="0.25">
      <c r="B334" s="42"/>
      <c r="C334" s="35"/>
      <c r="D334" s="43"/>
      <c r="E334" s="35" t="s">
        <v>293</v>
      </c>
      <c r="F334" s="30">
        <v>2986.5</v>
      </c>
      <c r="G334" s="29">
        <v>2502.3760000000002</v>
      </c>
      <c r="H334" s="16">
        <v>2500</v>
      </c>
      <c r="I334" s="16">
        <v>3794.067</v>
      </c>
      <c r="J334" s="8">
        <v>3794.07</v>
      </c>
      <c r="K334" s="16">
        <f>SUM(F334:J334)</f>
        <v>15577.012999999999</v>
      </c>
      <c r="L334" s="42"/>
    </row>
    <row r="335" spans="2:12" ht="25.5" x14ac:dyDescent="0.25">
      <c r="B335" s="42"/>
      <c r="C335" s="35"/>
      <c r="D335" s="43"/>
      <c r="E335" s="35" t="s">
        <v>294</v>
      </c>
      <c r="F335" s="30">
        <v>0</v>
      </c>
      <c r="G335" s="29">
        <v>0</v>
      </c>
      <c r="H335" s="29">
        <v>0</v>
      </c>
      <c r="I335" s="17">
        <v>0</v>
      </c>
      <c r="J335" s="17">
        <v>0</v>
      </c>
      <c r="K335" s="29">
        <f t="shared" ref="K335:K337" si="123">SUM(F335:J335)</f>
        <v>0</v>
      </c>
      <c r="L335" s="42"/>
    </row>
    <row r="336" spans="2:12" ht="25.5" x14ac:dyDescent="0.25">
      <c r="B336" s="42"/>
      <c r="C336" s="35"/>
      <c r="D336" s="43"/>
      <c r="E336" s="35" t="s">
        <v>295</v>
      </c>
      <c r="F336" s="30">
        <v>0</v>
      </c>
      <c r="G336" s="29">
        <v>0</v>
      </c>
      <c r="H336" s="29">
        <v>0</v>
      </c>
      <c r="I336" s="17">
        <v>0</v>
      </c>
      <c r="J336" s="17">
        <v>0</v>
      </c>
      <c r="K336" s="29">
        <f t="shared" si="123"/>
        <v>0</v>
      </c>
      <c r="L336" s="42"/>
    </row>
    <row r="337" spans="2:12" ht="25.5" x14ac:dyDescent="0.25">
      <c r="B337" s="42"/>
      <c r="C337" s="35"/>
      <c r="D337" s="43"/>
      <c r="E337" s="35" t="s">
        <v>296</v>
      </c>
      <c r="F337" s="30">
        <v>0</v>
      </c>
      <c r="G337" s="29">
        <v>0</v>
      </c>
      <c r="H337" s="29">
        <v>0</v>
      </c>
      <c r="I337" s="17">
        <v>0</v>
      </c>
      <c r="J337" s="17">
        <v>0</v>
      </c>
      <c r="K337" s="29">
        <f t="shared" si="123"/>
        <v>0</v>
      </c>
      <c r="L337" s="42"/>
    </row>
    <row r="338" spans="2:12" x14ac:dyDescent="0.25">
      <c r="B338" s="44" t="s">
        <v>340</v>
      </c>
      <c r="C338" s="32"/>
      <c r="D338" s="56" t="s">
        <v>342</v>
      </c>
      <c r="E338" s="35" t="s">
        <v>298</v>
      </c>
      <c r="F338" s="34">
        <f>F343+F348+F353</f>
        <v>534.72299999999996</v>
      </c>
      <c r="G338" s="34">
        <f t="shared" ref="G338:K338" si="124">G343+G348+G353</f>
        <v>185.6</v>
      </c>
      <c r="H338" s="34">
        <f t="shared" si="124"/>
        <v>0</v>
      </c>
      <c r="I338" s="34">
        <f t="shared" si="124"/>
        <v>0</v>
      </c>
      <c r="J338" s="34">
        <f t="shared" si="124"/>
        <v>0</v>
      </c>
      <c r="K338" s="34">
        <f t="shared" si="124"/>
        <v>720.32299999999998</v>
      </c>
      <c r="L338" s="49"/>
    </row>
    <row r="339" spans="2:12" ht="25.5" x14ac:dyDescent="0.25">
      <c r="B339" s="44"/>
      <c r="C339" s="32"/>
      <c r="D339" s="56"/>
      <c r="E339" s="35" t="s">
        <v>293</v>
      </c>
      <c r="F339" s="34">
        <f>F344+F349+F354</f>
        <v>534.72299999999996</v>
      </c>
      <c r="G339" s="34">
        <f t="shared" ref="G339:K339" si="125">G344+G349+G354</f>
        <v>185.6</v>
      </c>
      <c r="H339" s="34">
        <f t="shared" si="125"/>
        <v>0</v>
      </c>
      <c r="I339" s="34">
        <f t="shared" si="125"/>
        <v>0</v>
      </c>
      <c r="J339" s="34">
        <f t="shared" si="125"/>
        <v>0</v>
      </c>
      <c r="K339" s="34">
        <f t="shared" si="125"/>
        <v>720.32299999999998</v>
      </c>
      <c r="L339" s="49"/>
    </row>
    <row r="340" spans="2:12" ht="25.5" x14ac:dyDescent="0.25">
      <c r="B340" s="44"/>
      <c r="C340" s="32"/>
      <c r="D340" s="56"/>
      <c r="E340" s="35" t="s">
        <v>294</v>
      </c>
      <c r="F340" s="30">
        <v>0</v>
      </c>
      <c r="G340" s="29">
        <v>0</v>
      </c>
      <c r="H340" s="29">
        <v>0</v>
      </c>
      <c r="I340" s="17">
        <v>0</v>
      </c>
      <c r="J340" s="17">
        <v>0</v>
      </c>
      <c r="K340" s="29">
        <v>0</v>
      </c>
      <c r="L340" s="49"/>
    </row>
    <row r="341" spans="2:12" ht="25.5" x14ac:dyDescent="0.25">
      <c r="B341" s="44"/>
      <c r="C341" s="32"/>
      <c r="D341" s="56"/>
      <c r="E341" s="35" t="s">
        <v>295</v>
      </c>
      <c r="F341" s="30">
        <v>0</v>
      </c>
      <c r="G341" s="29">
        <v>0</v>
      </c>
      <c r="H341" s="29">
        <v>0</v>
      </c>
      <c r="I341" s="17">
        <v>0</v>
      </c>
      <c r="J341" s="17">
        <v>0</v>
      </c>
      <c r="K341" s="29">
        <v>0</v>
      </c>
      <c r="L341" s="49"/>
    </row>
    <row r="342" spans="2:12" ht="25.5" x14ac:dyDescent="0.25">
      <c r="B342" s="44"/>
      <c r="C342" s="32"/>
      <c r="D342" s="56"/>
      <c r="E342" s="35" t="s">
        <v>296</v>
      </c>
      <c r="F342" s="30">
        <v>0</v>
      </c>
      <c r="G342" s="29">
        <v>0</v>
      </c>
      <c r="H342" s="29">
        <v>0</v>
      </c>
      <c r="I342" s="17">
        <v>0</v>
      </c>
      <c r="J342" s="17">
        <v>0</v>
      </c>
      <c r="K342" s="29">
        <v>0</v>
      </c>
      <c r="L342" s="49"/>
    </row>
    <row r="343" spans="2:12" ht="21" customHeight="1" x14ac:dyDescent="0.25">
      <c r="B343" s="42" t="s">
        <v>220</v>
      </c>
      <c r="C343" s="35"/>
      <c r="D343" s="43" t="s">
        <v>136</v>
      </c>
      <c r="E343" s="35" t="s">
        <v>298</v>
      </c>
      <c r="F343" s="30">
        <f>SUM(F344:F347)</f>
        <v>491.52</v>
      </c>
      <c r="G343" s="30">
        <f t="shared" ref="G343:K343" si="126">SUM(G344:G347)</f>
        <v>0</v>
      </c>
      <c r="H343" s="30">
        <f t="shared" si="126"/>
        <v>0</v>
      </c>
      <c r="I343" s="30">
        <f t="shared" si="126"/>
        <v>0</v>
      </c>
      <c r="J343" s="30">
        <f t="shared" si="126"/>
        <v>0</v>
      </c>
      <c r="K343" s="30">
        <f t="shared" si="126"/>
        <v>491.52</v>
      </c>
      <c r="L343" s="42" t="s">
        <v>378</v>
      </c>
    </row>
    <row r="344" spans="2:12" ht="25.5" x14ac:dyDescent="0.25">
      <c r="B344" s="42"/>
      <c r="C344" s="35"/>
      <c r="D344" s="43"/>
      <c r="E344" s="35" t="s">
        <v>293</v>
      </c>
      <c r="F344" s="30">
        <v>491.52</v>
      </c>
      <c r="G344" s="29">
        <v>0</v>
      </c>
      <c r="H344" s="29">
        <v>0</v>
      </c>
      <c r="I344" s="29">
        <v>0</v>
      </c>
      <c r="J344" s="29">
        <v>0</v>
      </c>
      <c r="K344" s="29">
        <f>SUM(F344:J344)</f>
        <v>491.52</v>
      </c>
      <c r="L344" s="42"/>
    </row>
    <row r="345" spans="2:12" ht="25.5" x14ac:dyDescent="0.25">
      <c r="B345" s="42"/>
      <c r="C345" s="35"/>
      <c r="D345" s="43"/>
      <c r="E345" s="35" t="s">
        <v>294</v>
      </c>
      <c r="F345" s="30">
        <v>0</v>
      </c>
      <c r="G345" s="29">
        <v>0</v>
      </c>
      <c r="H345" s="29">
        <v>0</v>
      </c>
      <c r="I345" s="29">
        <v>0</v>
      </c>
      <c r="J345" s="29">
        <v>0</v>
      </c>
      <c r="K345" s="29">
        <f t="shared" ref="K345:K347" si="127">SUM(F345:J345)</f>
        <v>0</v>
      </c>
      <c r="L345" s="42"/>
    </row>
    <row r="346" spans="2:12" ht="25.5" x14ac:dyDescent="0.25">
      <c r="B346" s="42"/>
      <c r="C346" s="35"/>
      <c r="D346" s="43"/>
      <c r="E346" s="35" t="s">
        <v>295</v>
      </c>
      <c r="F346" s="30">
        <v>0</v>
      </c>
      <c r="G346" s="29">
        <v>0</v>
      </c>
      <c r="H346" s="29">
        <v>0</v>
      </c>
      <c r="I346" s="29">
        <v>0</v>
      </c>
      <c r="J346" s="29">
        <v>0</v>
      </c>
      <c r="K346" s="29">
        <f t="shared" si="127"/>
        <v>0</v>
      </c>
      <c r="L346" s="42"/>
    </row>
    <row r="347" spans="2:12" ht="25.5" x14ac:dyDescent="0.25">
      <c r="B347" s="42"/>
      <c r="C347" s="35"/>
      <c r="D347" s="43"/>
      <c r="E347" s="35" t="s">
        <v>296</v>
      </c>
      <c r="F347" s="30">
        <v>0</v>
      </c>
      <c r="G347" s="29">
        <v>0</v>
      </c>
      <c r="H347" s="29">
        <v>0</v>
      </c>
      <c r="I347" s="29">
        <v>0</v>
      </c>
      <c r="J347" s="29">
        <v>0</v>
      </c>
      <c r="K347" s="29">
        <f t="shared" si="127"/>
        <v>0</v>
      </c>
      <c r="L347" s="42"/>
    </row>
    <row r="348" spans="2:12" x14ac:dyDescent="0.25">
      <c r="B348" s="42" t="s">
        <v>221</v>
      </c>
      <c r="C348" s="35"/>
      <c r="D348" s="43" t="s">
        <v>311</v>
      </c>
      <c r="E348" s="35" t="s">
        <v>298</v>
      </c>
      <c r="F348" s="30">
        <f>SUM(F349:F352)</f>
        <v>0</v>
      </c>
      <c r="G348" s="30">
        <f t="shared" ref="G348:K348" si="128">SUM(G349:G352)</f>
        <v>148.87</v>
      </c>
      <c r="H348" s="30">
        <f t="shared" si="128"/>
        <v>0</v>
      </c>
      <c r="I348" s="30">
        <f t="shared" si="128"/>
        <v>0</v>
      </c>
      <c r="J348" s="30">
        <f t="shared" si="128"/>
        <v>0</v>
      </c>
      <c r="K348" s="30">
        <f t="shared" si="128"/>
        <v>148.87</v>
      </c>
      <c r="L348" s="42" t="s">
        <v>274</v>
      </c>
    </row>
    <row r="349" spans="2:12" ht="25.5" x14ac:dyDescent="0.25">
      <c r="B349" s="42"/>
      <c r="C349" s="35"/>
      <c r="D349" s="43"/>
      <c r="E349" s="35" t="s">
        <v>293</v>
      </c>
      <c r="F349" s="30">
        <v>0</v>
      </c>
      <c r="G349" s="29">
        <v>148.87</v>
      </c>
      <c r="H349" s="29">
        <v>0</v>
      </c>
      <c r="I349" s="29">
        <v>0</v>
      </c>
      <c r="J349" s="29">
        <v>0</v>
      </c>
      <c r="K349" s="29">
        <f>SUM(F349:J349)</f>
        <v>148.87</v>
      </c>
      <c r="L349" s="42"/>
    </row>
    <row r="350" spans="2:12" ht="25.5" x14ac:dyDescent="0.25">
      <c r="B350" s="42"/>
      <c r="C350" s="35"/>
      <c r="D350" s="43"/>
      <c r="E350" s="35" t="s">
        <v>294</v>
      </c>
      <c r="F350" s="30">
        <v>0</v>
      </c>
      <c r="G350" s="29">
        <v>0</v>
      </c>
      <c r="H350" s="29">
        <v>0</v>
      </c>
      <c r="I350" s="29">
        <v>0</v>
      </c>
      <c r="J350" s="29">
        <v>0</v>
      </c>
      <c r="K350" s="29">
        <f t="shared" ref="K350:K352" si="129">SUM(F350:J350)</f>
        <v>0</v>
      </c>
      <c r="L350" s="42"/>
    </row>
    <row r="351" spans="2:12" ht="25.5" x14ac:dyDescent="0.25">
      <c r="B351" s="42"/>
      <c r="C351" s="35"/>
      <c r="D351" s="43"/>
      <c r="E351" s="35" t="s">
        <v>295</v>
      </c>
      <c r="F351" s="30">
        <v>0</v>
      </c>
      <c r="G351" s="29">
        <v>0</v>
      </c>
      <c r="H351" s="29">
        <v>0</v>
      </c>
      <c r="I351" s="29">
        <v>0</v>
      </c>
      <c r="J351" s="29">
        <v>0</v>
      </c>
      <c r="K351" s="29">
        <f t="shared" si="129"/>
        <v>0</v>
      </c>
      <c r="L351" s="42"/>
    </row>
    <row r="352" spans="2:12" ht="25.5" x14ac:dyDescent="0.25">
      <c r="B352" s="42"/>
      <c r="C352" s="35"/>
      <c r="D352" s="43"/>
      <c r="E352" s="35" t="s">
        <v>296</v>
      </c>
      <c r="F352" s="30">
        <v>0</v>
      </c>
      <c r="G352" s="29">
        <v>0</v>
      </c>
      <c r="H352" s="29">
        <v>0</v>
      </c>
      <c r="I352" s="29">
        <v>0</v>
      </c>
      <c r="J352" s="29">
        <v>0</v>
      </c>
      <c r="K352" s="29">
        <f t="shared" si="129"/>
        <v>0</v>
      </c>
      <c r="L352" s="42"/>
    </row>
    <row r="353" spans="2:12" x14ac:dyDescent="0.25">
      <c r="B353" s="42" t="s">
        <v>222</v>
      </c>
      <c r="C353" s="35"/>
      <c r="D353" s="43" t="s">
        <v>165</v>
      </c>
      <c r="E353" s="35" t="s">
        <v>298</v>
      </c>
      <c r="F353" s="30">
        <f>SUM(F354:F357)</f>
        <v>43.203000000000003</v>
      </c>
      <c r="G353" s="30">
        <f t="shared" ref="G353:K353" si="130">SUM(G354:G357)</f>
        <v>36.729999999999997</v>
      </c>
      <c r="H353" s="30">
        <f t="shared" si="130"/>
        <v>0</v>
      </c>
      <c r="I353" s="30">
        <f t="shared" si="130"/>
        <v>0</v>
      </c>
      <c r="J353" s="30">
        <f t="shared" si="130"/>
        <v>0</v>
      </c>
      <c r="K353" s="30">
        <f t="shared" si="130"/>
        <v>79.932999999999993</v>
      </c>
      <c r="L353" s="42"/>
    </row>
    <row r="354" spans="2:12" ht="25.5" x14ac:dyDescent="0.25">
      <c r="B354" s="42"/>
      <c r="C354" s="35"/>
      <c r="D354" s="43"/>
      <c r="E354" s="35" t="s">
        <v>293</v>
      </c>
      <c r="F354" s="30">
        <v>43.203000000000003</v>
      </c>
      <c r="G354" s="29">
        <v>36.729999999999997</v>
      </c>
      <c r="H354" s="29">
        <v>0</v>
      </c>
      <c r="I354" s="29">
        <v>0</v>
      </c>
      <c r="J354" s="29">
        <v>0</v>
      </c>
      <c r="K354" s="29">
        <f>SUM(F354:J354)</f>
        <v>79.932999999999993</v>
      </c>
      <c r="L354" s="42"/>
    </row>
    <row r="355" spans="2:12" ht="25.5" x14ac:dyDescent="0.25">
      <c r="B355" s="42"/>
      <c r="C355" s="35"/>
      <c r="D355" s="43"/>
      <c r="E355" s="35" t="s">
        <v>294</v>
      </c>
      <c r="F355" s="30">
        <v>0</v>
      </c>
      <c r="G355" s="29">
        <v>0</v>
      </c>
      <c r="H355" s="29">
        <v>0</v>
      </c>
      <c r="I355" s="29">
        <v>0</v>
      </c>
      <c r="J355" s="29">
        <v>0</v>
      </c>
      <c r="K355" s="29">
        <f t="shared" ref="K355:K357" si="131">SUM(F355:J355)</f>
        <v>0</v>
      </c>
      <c r="L355" s="42"/>
    </row>
    <row r="356" spans="2:12" ht="25.5" x14ac:dyDescent="0.25">
      <c r="B356" s="42"/>
      <c r="C356" s="35"/>
      <c r="D356" s="43"/>
      <c r="E356" s="35" t="s">
        <v>295</v>
      </c>
      <c r="F356" s="30">
        <v>0</v>
      </c>
      <c r="G356" s="29">
        <v>0</v>
      </c>
      <c r="H356" s="29">
        <v>0</v>
      </c>
      <c r="I356" s="29">
        <v>0</v>
      </c>
      <c r="J356" s="29">
        <v>0</v>
      </c>
      <c r="K356" s="29">
        <f t="shared" si="131"/>
        <v>0</v>
      </c>
      <c r="L356" s="42"/>
    </row>
    <row r="357" spans="2:12" ht="25.5" x14ac:dyDescent="0.25">
      <c r="B357" s="42"/>
      <c r="C357" s="35"/>
      <c r="D357" s="43"/>
      <c r="E357" s="35" t="s">
        <v>296</v>
      </c>
      <c r="F357" s="30">
        <v>0</v>
      </c>
      <c r="G357" s="29">
        <v>0</v>
      </c>
      <c r="H357" s="29">
        <v>0</v>
      </c>
      <c r="I357" s="29">
        <v>0</v>
      </c>
      <c r="J357" s="29">
        <v>0</v>
      </c>
      <c r="K357" s="29">
        <f t="shared" si="131"/>
        <v>0</v>
      </c>
      <c r="L357" s="42"/>
    </row>
    <row r="358" spans="2:12" x14ac:dyDescent="0.25">
      <c r="B358" s="44" t="s">
        <v>224</v>
      </c>
      <c r="C358" s="32"/>
      <c r="D358" s="56" t="s">
        <v>312</v>
      </c>
      <c r="E358" s="35" t="s">
        <v>298</v>
      </c>
      <c r="F358" s="34">
        <f>SUM(F359:F362)</f>
        <v>800</v>
      </c>
      <c r="G358" s="34">
        <f t="shared" ref="G358:K358" si="132">SUM(G359:G362)</f>
        <v>0</v>
      </c>
      <c r="H358" s="34">
        <f t="shared" si="132"/>
        <v>0</v>
      </c>
      <c r="I358" s="34">
        <f t="shared" si="132"/>
        <v>0</v>
      </c>
      <c r="J358" s="34">
        <f t="shared" si="132"/>
        <v>0</v>
      </c>
      <c r="K358" s="34">
        <f t="shared" si="132"/>
        <v>800</v>
      </c>
      <c r="L358" s="42" t="s">
        <v>379</v>
      </c>
    </row>
    <row r="359" spans="2:12" ht="25.5" x14ac:dyDescent="0.25">
      <c r="B359" s="44"/>
      <c r="C359" s="32"/>
      <c r="D359" s="56"/>
      <c r="E359" s="35" t="s">
        <v>293</v>
      </c>
      <c r="F359" s="34">
        <v>800</v>
      </c>
      <c r="G359" s="31">
        <v>0</v>
      </c>
      <c r="H359" s="31">
        <v>0</v>
      </c>
      <c r="I359" s="29">
        <v>0</v>
      </c>
      <c r="J359" s="29">
        <v>0</v>
      </c>
      <c r="K359" s="31">
        <f>SUM(F359:J359)</f>
        <v>800</v>
      </c>
      <c r="L359" s="42"/>
    </row>
    <row r="360" spans="2:12" ht="25.5" x14ac:dyDescent="0.25">
      <c r="B360" s="44"/>
      <c r="C360" s="32"/>
      <c r="D360" s="56"/>
      <c r="E360" s="35" t="s">
        <v>294</v>
      </c>
      <c r="F360" s="30">
        <v>0</v>
      </c>
      <c r="G360" s="29">
        <v>0</v>
      </c>
      <c r="H360" s="29">
        <v>0</v>
      </c>
      <c r="I360" s="29">
        <v>0</v>
      </c>
      <c r="J360" s="29">
        <v>0</v>
      </c>
      <c r="K360" s="31">
        <f t="shared" ref="K360:K362" si="133">SUM(F360:J360)</f>
        <v>0</v>
      </c>
      <c r="L360" s="42"/>
    </row>
    <row r="361" spans="2:12" ht="25.5" x14ac:dyDescent="0.25">
      <c r="B361" s="44"/>
      <c r="C361" s="32"/>
      <c r="D361" s="56"/>
      <c r="E361" s="35" t="s">
        <v>295</v>
      </c>
      <c r="F361" s="30">
        <v>0</v>
      </c>
      <c r="G361" s="29">
        <v>0</v>
      </c>
      <c r="H361" s="29">
        <v>0</v>
      </c>
      <c r="I361" s="29">
        <v>0</v>
      </c>
      <c r="J361" s="29">
        <v>0</v>
      </c>
      <c r="K361" s="31">
        <f t="shared" si="133"/>
        <v>0</v>
      </c>
      <c r="L361" s="42"/>
    </row>
    <row r="362" spans="2:12" ht="25.5" x14ac:dyDescent="0.25">
      <c r="B362" s="44"/>
      <c r="C362" s="32"/>
      <c r="D362" s="56"/>
      <c r="E362" s="35" t="s">
        <v>296</v>
      </c>
      <c r="F362" s="30">
        <v>0</v>
      </c>
      <c r="G362" s="29">
        <v>0</v>
      </c>
      <c r="H362" s="29">
        <v>0</v>
      </c>
      <c r="I362" s="29">
        <v>0</v>
      </c>
      <c r="J362" s="29">
        <v>0</v>
      </c>
      <c r="K362" s="31">
        <f t="shared" si="133"/>
        <v>0</v>
      </c>
      <c r="L362" s="42"/>
    </row>
    <row r="363" spans="2:12" x14ac:dyDescent="0.25">
      <c r="B363" s="44" t="s">
        <v>313</v>
      </c>
      <c r="C363" s="32"/>
      <c r="D363" s="56" t="s">
        <v>314</v>
      </c>
      <c r="E363" s="35" t="s">
        <v>298</v>
      </c>
      <c r="F363" s="34">
        <f>F368+F373+F378+F383+F388+F393+F398+F403+F408+F413+F418+F423</f>
        <v>3751.1479999999997</v>
      </c>
      <c r="G363" s="34">
        <f>G368+G373+G378+G383+G388+G393+G398+G403+G408+G413+G418+G423+G428</f>
        <v>2967.75</v>
      </c>
      <c r="H363" s="34">
        <f t="shared" ref="H363:K363" si="134">H368+H373+H378+H383+H388+H393+H398+H403+H408+H413+H418+H423+H428</f>
        <v>500</v>
      </c>
      <c r="I363" s="34">
        <f t="shared" si="134"/>
        <v>0</v>
      </c>
      <c r="J363" s="34">
        <f t="shared" si="134"/>
        <v>0</v>
      </c>
      <c r="K363" s="34">
        <f t="shared" si="134"/>
        <v>7218.8979999999992</v>
      </c>
      <c r="L363" s="57"/>
    </row>
    <row r="364" spans="2:12" ht="25.5" x14ac:dyDescent="0.25">
      <c r="B364" s="44"/>
      <c r="C364" s="32"/>
      <c r="D364" s="56"/>
      <c r="E364" s="35" t="s">
        <v>293</v>
      </c>
      <c r="F364" s="34">
        <f>F369+F374+F379+F384+F389+F394+F399+F404+F409+F414+F419+F424</f>
        <v>3751.1479999999997</v>
      </c>
      <c r="G364" s="34">
        <f>G369+G374+G379+G384+G389+G394+G399+G404+G409+G414+G419+G424+G429</f>
        <v>2967.75</v>
      </c>
      <c r="H364" s="34">
        <f t="shared" ref="H364:K364" si="135">H369+H374+H379+H384+H389+H394+H399+H404+H409+H414+H419+H424+H429</f>
        <v>500</v>
      </c>
      <c r="I364" s="34">
        <f t="shared" si="135"/>
        <v>0</v>
      </c>
      <c r="J364" s="34">
        <f t="shared" si="135"/>
        <v>0</v>
      </c>
      <c r="K364" s="34">
        <f t="shared" si="135"/>
        <v>7218.8979999999992</v>
      </c>
      <c r="L364" s="57"/>
    </row>
    <row r="365" spans="2:12" ht="25.5" x14ac:dyDescent="0.25">
      <c r="B365" s="44"/>
      <c r="C365" s="32"/>
      <c r="D365" s="56"/>
      <c r="E365" s="35" t="s">
        <v>294</v>
      </c>
      <c r="F365" s="30">
        <v>0</v>
      </c>
      <c r="G365" s="29">
        <v>0</v>
      </c>
      <c r="H365" s="29">
        <v>0</v>
      </c>
      <c r="I365" s="29">
        <v>0</v>
      </c>
      <c r="J365" s="29">
        <v>0</v>
      </c>
      <c r="K365" s="29">
        <v>0</v>
      </c>
      <c r="L365" s="57"/>
    </row>
    <row r="366" spans="2:12" ht="25.5" x14ac:dyDescent="0.25">
      <c r="B366" s="44"/>
      <c r="C366" s="32"/>
      <c r="D366" s="56"/>
      <c r="E366" s="35" t="s">
        <v>295</v>
      </c>
      <c r="F366" s="30">
        <v>0</v>
      </c>
      <c r="G366" s="29">
        <v>0</v>
      </c>
      <c r="H366" s="29">
        <v>0</v>
      </c>
      <c r="I366" s="29">
        <v>0</v>
      </c>
      <c r="J366" s="29">
        <v>0</v>
      </c>
      <c r="K366" s="29">
        <v>0</v>
      </c>
      <c r="L366" s="57"/>
    </row>
    <row r="367" spans="2:12" ht="25.5" x14ac:dyDescent="0.25">
      <c r="B367" s="44"/>
      <c r="C367" s="32"/>
      <c r="D367" s="56"/>
      <c r="E367" s="35" t="s">
        <v>296</v>
      </c>
      <c r="F367" s="30">
        <v>0</v>
      </c>
      <c r="G367" s="29">
        <v>0</v>
      </c>
      <c r="H367" s="29">
        <v>0</v>
      </c>
      <c r="I367" s="29">
        <v>0</v>
      </c>
      <c r="J367" s="29">
        <v>0</v>
      </c>
      <c r="K367" s="29">
        <v>0</v>
      </c>
      <c r="L367" s="57"/>
    </row>
    <row r="368" spans="2:12" x14ac:dyDescent="0.25">
      <c r="B368" s="42" t="s">
        <v>225</v>
      </c>
      <c r="C368" s="35"/>
      <c r="D368" s="43" t="s">
        <v>147</v>
      </c>
      <c r="E368" s="35" t="s">
        <v>298</v>
      </c>
      <c r="F368" s="30">
        <f>SUM(F369:F372)</f>
        <v>145.63</v>
      </c>
      <c r="G368" s="30">
        <f t="shared" ref="G368:K368" si="136">SUM(G369:G372)</f>
        <v>0</v>
      </c>
      <c r="H368" s="30">
        <f t="shared" si="136"/>
        <v>0</v>
      </c>
      <c r="I368" s="30">
        <f t="shared" si="136"/>
        <v>0</v>
      </c>
      <c r="J368" s="30">
        <f t="shared" si="136"/>
        <v>0</v>
      </c>
      <c r="K368" s="30">
        <f t="shared" si="136"/>
        <v>145.63</v>
      </c>
      <c r="L368" s="42" t="s">
        <v>274</v>
      </c>
    </row>
    <row r="369" spans="2:12" ht="25.5" x14ac:dyDescent="0.25">
      <c r="B369" s="42"/>
      <c r="C369" s="35"/>
      <c r="D369" s="43"/>
      <c r="E369" s="35" t="s">
        <v>293</v>
      </c>
      <c r="F369" s="30">
        <v>145.63</v>
      </c>
      <c r="G369" s="29">
        <v>0</v>
      </c>
      <c r="H369" s="29">
        <v>0</v>
      </c>
      <c r="I369" s="29">
        <v>0</v>
      </c>
      <c r="J369" s="29">
        <v>0</v>
      </c>
      <c r="K369" s="29">
        <f>SUM(F369:J369)</f>
        <v>145.63</v>
      </c>
      <c r="L369" s="42"/>
    </row>
    <row r="370" spans="2:12" ht="25.5" x14ac:dyDescent="0.25">
      <c r="B370" s="42"/>
      <c r="C370" s="35"/>
      <c r="D370" s="43"/>
      <c r="E370" s="35" t="s">
        <v>294</v>
      </c>
      <c r="F370" s="30">
        <v>0</v>
      </c>
      <c r="G370" s="29">
        <v>0</v>
      </c>
      <c r="H370" s="29">
        <v>0</v>
      </c>
      <c r="I370" s="29">
        <v>0</v>
      </c>
      <c r="J370" s="29">
        <v>0</v>
      </c>
      <c r="K370" s="29">
        <f t="shared" ref="K370:K372" si="137">SUM(F370:J370)</f>
        <v>0</v>
      </c>
      <c r="L370" s="42"/>
    </row>
    <row r="371" spans="2:12" ht="25.5" x14ac:dyDescent="0.25">
      <c r="B371" s="42"/>
      <c r="C371" s="35"/>
      <c r="D371" s="43"/>
      <c r="E371" s="35" t="s">
        <v>295</v>
      </c>
      <c r="F371" s="30">
        <v>0</v>
      </c>
      <c r="G371" s="29">
        <v>0</v>
      </c>
      <c r="H371" s="29">
        <v>0</v>
      </c>
      <c r="I371" s="29">
        <v>0</v>
      </c>
      <c r="J371" s="29">
        <v>0</v>
      </c>
      <c r="K371" s="29">
        <f t="shared" si="137"/>
        <v>0</v>
      </c>
      <c r="L371" s="42"/>
    </row>
    <row r="372" spans="2:12" ht="25.5" x14ac:dyDescent="0.25">
      <c r="B372" s="42"/>
      <c r="C372" s="35"/>
      <c r="D372" s="43"/>
      <c r="E372" s="35" t="s">
        <v>296</v>
      </c>
      <c r="F372" s="30">
        <v>0</v>
      </c>
      <c r="G372" s="29">
        <v>0</v>
      </c>
      <c r="H372" s="29">
        <v>0</v>
      </c>
      <c r="I372" s="29">
        <v>0</v>
      </c>
      <c r="J372" s="29">
        <v>0</v>
      </c>
      <c r="K372" s="29">
        <f t="shared" si="137"/>
        <v>0</v>
      </c>
      <c r="L372" s="42"/>
    </row>
    <row r="373" spans="2:12" x14ac:dyDescent="0.25">
      <c r="B373" s="42" t="s">
        <v>226</v>
      </c>
      <c r="C373" s="35"/>
      <c r="D373" s="43" t="s">
        <v>315</v>
      </c>
      <c r="E373" s="35" t="s">
        <v>298</v>
      </c>
      <c r="F373" s="30">
        <f>SUM(F374:F377)</f>
        <v>1572.117</v>
      </c>
      <c r="G373" s="30">
        <f t="shared" ref="G373:K373" si="138">SUM(G374:G377)</f>
        <v>0</v>
      </c>
      <c r="H373" s="30">
        <f t="shared" si="138"/>
        <v>0</v>
      </c>
      <c r="I373" s="30">
        <f t="shared" si="138"/>
        <v>0</v>
      </c>
      <c r="J373" s="30">
        <f t="shared" si="138"/>
        <v>0</v>
      </c>
      <c r="K373" s="30">
        <f t="shared" si="138"/>
        <v>1572.117</v>
      </c>
      <c r="L373" s="42"/>
    </row>
    <row r="374" spans="2:12" ht="25.5" x14ac:dyDescent="0.25">
      <c r="B374" s="42"/>
      <c r="C374" s="35"/>
      <c r="D374" s="43"/>
      <c r="E374" s="35" t="s">
        <v>293</v>
      </c>
      <c r="F374" s="30">
        <v>1572.117</v>
      </c>
      <c r="G374" s="29">
        <v>0</v>
      </c>
      <c r="H374" s="29">
        <v>0</v>
      </c>
      <c r="I374" s="29">
        <v>0</v>
      </c>
      <c r="J374" s="29">
        <v>0</v>
      </c>
      <c r="K374" s="29">
        <f>SUM(F374:J374)</f>
        <v>1572.117</v>
      </c>
      <c r="L374" s="42"/>
    </row>
    <row r="375" spans="2:12" ht="25.5" x14ac:dyDescent="0.25">
      <c r="B375" s="42"/>
      <c r="C375" s="35"/>
      <c r="D375" s="43"/>
      <c r="E375" s="35" t="s">
        <v>294</v>
      </c>
      <c r="F375" s="30">
        <v>0</v>
      </c>
      <c r="G375" s="29">
        <v>0</v>
      </c>
      <c r="H375" s="29">
        <v>0</v>
      </c>
      <c r="I375" s="29">
        <v>0</v>
      </c>
      <c r="J375" s="29">
        <v>0</v>
      </c>
      <c r="K375" s="29">
        <f t="shared" ref="K375:K377" si="139">SUM(F375:J375)</f>
        <v>0</v>
      </c>
      <c r="L375" s="42"/>
    </row>
    <row r="376" spans="2:12" ht="25.5" x14ac:dyDescent="0.25">
      <c r="B376" s="42"/>
      <c r="C376" s="35"/>
      <c r="D376" s="43"/>
      <c r="E376" s="35" t="s">
        <v>295</v>
      </c>
      <c r="F376" s="30">
        <v>0</v>
      </c>
      <c r="G376" s="29">
        <v>0</v>
      </c>
      <c r="H376" s="29">
        <v>0</v>
      </c>
      <c r="I376" s="29">
        <v>0</v>
      </c>
      <c r="J376" s="29">
        <v>0</v>
      </c>
      <c r="K376" s="29">
        <f t="shared" si="139"/>
        <v>0</v>
      </c>
      <c r="L376" s="42"/>
    </row>
    <row r="377" spans="2:12" ht="25.5" x14ac:dyDescent="0.25">
      <c r="B377" s="42"/>
      <c r="C377" s="35"/>
      <c r="D377" s="43"/>
      <c r="E377" s="35" t="s">
        <v>296</v>
      </c>
      <c r="F377" s="30">
        <v>0</v>
      </c>
      <c r="G377" s="29">
        <v>0</v>
      </c>
      <c r="H377" s="29">
        <v>0</v>
      </c>
      <c r="I377" s="29">
        <v>0</v>
      </c>
      <c r="J377" s="29">
        <v>0</v>
      </c>
      <c r="K377" s="29">
        <f t="shared" si="139"/>
        <v>0</v>
      </c>
      <c r="L377" s="42"/>
    </row>
    <row r="378" spans="2:12" x14ac:dyDescent="0.25">
      <c r="B378" s="42" t="s">
        <v>227</v>
      </c>
      <c r="C378" s="35"/>
      <c r="D378" s="43" t="s">
        <v>396</v>
      </c>
      <c r="E378" s="35" t="s">
        <v>298</v>
      </c>
      <c r="F378" s="30">
        <f>SUM(F379:F382)</f>
        <v>0</v>
      </c>
      <c r="G378" s="30">
        <f t="shared" ref="G378:K378" si="140">SUM(G379:G382)</f>
        <v>1532.45</v>
      </c>
      <c r="H378" s="30">
        <f t="shared" si="140"/>
        <v>0</v>
      </c>
      <c r="I378" s="30">
        <f t="shared" si="140"/>
        <v>0</v>
      </c>
      <c r="J378" s="30">
        <f t="shared" si="140"/>
        <v>0</v>
      </c>
      <c r="K378" s="30">
        <f t="shared" si="140"/>
        <v>1532.45</v>
      </c>
      <c r="L378" s="42" t="s">
        <v>346</v>
      </c>
    </row>
    <row r="379" spans="2:12" ht="25.5" x14ac:dyDescent="0.25">
      <c r="B379" s="42"/>
      <c r="C379" s="35"/>
      <c r="D379" s="43"/>
      <c r="E379" s="35" t="s">
        <v>293</v>
      </c>
      <c r="F379" s="30">
        <v>0</v>
      </c>
      <c r="G379" s="29">
        <v>1532.45</v>
      </c>
      <c r="H379" s="29">
        <v>0</v>
      </c>
      <c r="I379" s="29">
        <v>0</v>
      </c>
      <c r="J379" s="29">
        <v>0</v>
      </c>
      <c r="K379" s="29">
        <f>SUM(F379:J379)</f>
        <v>1532.45</v>
      </c>
      <c r="L379" s="42"/>
    </row>
    <row r="380" spans="2:12" ht="25.5" x14ac:dyDescent="0.25">
      <c r="B380" s="42"/>
      <c r="C380" s="35"/>
      <c r="D380" s="43"/>
      <c r="E380" s="35" t="s">
        <v>294</v>
      </c>
      <c r="F380" s="30">
        <v>0</v>
      </c>
      <c r="G380" s="29">
        <v>0</v>
      </c>
      <c r="H380" s="29">
        <v>0</v>
      </c>
      <c r="I380" s="29">
        <v>0</v>
      </c>
      <c r="J380" s="29">
        <v>0</v>
      </c>
      <c r="K380" s="29">
        <f t="shared" ref="K380:K382" si="141">SUM(F380:J380)</f>
        <v>0</v>
      </c>
      <c r="L380" s="42"/>
    </row>
    <row r="381" spans="2:12" ht="25.5" x14ac:dyDescent="0.25">
      <c r="B381" s="42"/>
      <c r="C381" s="35"/>
      <c r="D381" s="43"/>
      <c r="E381" s="35" t="s">
        <v>295</v>
      </c>
      <c r="F381" s="30">
        <v>0</v>
      </c>
      <c r="G381" s="29">
        <v>0</v>
      </c>
      <c r="H381" s="29">
        <v>0</v>
      </c>
      <c r="I381" s="29">
        <v>0</v>
      </c>
      <c r="J381" s="29">
        <v>0</v>
      </c>
      <c r="K381" s="29">
        <f t="shared" si="141"/>
        <v>0</v>
      </c>
      <c r="L381" s="42"/>
    </row>
    <row r="382" spans="2:12" ht="25.5" x14ac:dyDescent="0.25">
      <c r="B382" s="42"/>
      <c r="C382" s="35"/>
      <c r="D382" s="43"/>
      <c r="E382" s="35" t="s">
        <v>296</v>
      </c>
      <c r="F382" s="30">
        <v>0</v>
      </c>
      <c r="G382" s="29">
        <v>0</v>
      </c>
      <c r="H382" s="29">
        <v>0</v>
      </c>
      <c r="I382" s="29">
        <v>0</v>
      </c>
      <c r="J382" s="29">
        <v>0</v>
      </c>
      <c r="K382" s="29">
        <f t="shared" si="141"/>
        <v>0</v>
      </c>
      <c r="L382" s="42"/>
    </row>
    <row r="383" spans="2:12" x14ac:dyDescent="0.25">
      <c r="B383" s="42" t="s">
        <v>228</v>
      </c>
      <c r="C383" s="35"/>
      <c r="D383" s="43" t="s">
        <v>139</v>
      </c>
      <c r="E383" s="35" t="s">
        <v>298</v>
      </c>
      <c r="F383" s="30">
        <f>SUM(F384:F387)</f>
        <v>0</v>
      </c>
      <c r="G383" s="30">
        <f t="shared" ref="G383:K383" si="142">SUM(G384:G387)</f>
        <v>0</v>
      </c>
      <c r="H383" s="30">
        <f t="shared" si="142"/>
        <v>313.39999999999998</v>
      </c>
      <c r="I383" s="30">
        <f t="shared" si="142"/>
        <v>0</v>
      </c>
      <c r="J383" s="30">
        <f t="shared" si="142"/>
        <v>0</v>
      </c>
      <c r="K383" s="30">
        <f t="shared" si="142"/>
        <v>313.39999999999998</v>
      </c>
      <c r="L383" s="42"/>
    </row>
    <row r="384" spans="2:12" ht="25.5" x14ac:dyDescent="0.25">
      <c r="B384" s="42"/>
      <c r="C384" s="35"/>
      <c r="D384" s="43"/>
      <c r="E384" s="35" t="s">
        <v>293</v>
      </c>
      <c r="F384" s="30">
        <v>0</v>
      </c>
      <c r="G384" s="29">
        <v>0</v>
      </c>
      <c r="H384" s="29">
        <v>313.39999999999998</v>
      </c>
      <c r="I384" s="29">
        <v>0</v>
      </c>
      <c r="J384" s="29">
        <v>0</v>
      </c>
      <c r="K384" s="29">
        <f>SUM(F384:J384)</f>
        <v>313.39999999999998</v>
      </c>
      <c r="L384" s="42"/>
    </row>
    <row r="385" spans="2:17" ht="25.5" x14ac:dyDescent="0.25">
      <c r="B385" s="42"/>
      <c r="C385" s="35"/>
      <c r="D385" s="43"/>
      <c r="E385" s="35" t="s">
        <v>294</v>
      </c>
      <c r="F385" s="30">
        <v>0</v>
      </c>
      <c r="G385" s="29">
        <v>0</v>
      </c>
      <c r="H385" s="29">
        <v>0</v>
      </c>
      <c r="I385" s="29">
        <v>0</v>
      </c>
      <c r="J385" s="29">
        <v>0</v>
      </c>
      <c r="K385" s="29">
        <f t="shared" ref="K385:K387" si="143">SUM(F385:J385)</f>
        <v>0</v>
      </c>
      <c r="L385" s="42"/>
    </row>
    <row r="386" spans="2:17" ht="25.5" x14ac:dyDescent="0.25">
      <c r="B386" s="42"/>
      <c r="C386" s="35"/>
      <c r="D386" s="43"/>
      <c r="E386" s="35" t="s">
        <v>295</v>
      </c>
      <c r="F386" s="30">
        <v>0</v>
      </c>
      <c r="G386" s="29">
        <v>0</v>
      </c>
      <c r="H386" s="29">
        <v>0</v>
      </c>
      <c r="I386" s="29">
        <v>0</v>
      </c>
      <c r="J386" s="29">
        <v>0</v>
      </c>
      <c r="K386" s="29">
        <f t="shared" si="143"/>
        <v>0</v>
      </c>
      <c r="L386" s="42"/>
    </row>
    <row r="387" spans="2:17" ht="25.5" x14ac:dyDescent="0.25">
      <c r="B387" s="42"/>
      <c r="C387" s="35"/>
      <c r="D387" s="43"/>
      <c r="E387" s="35" t="s">
        <v>296</v>
      </c>
      <c r="F387" s="30">
        <v>0</v>
      </c>
      <c r="G387" s="29">
        <v>0</v>
      </c>
      <c r="H387" s="29">
        <v>0</v>
      </c>
      <c r="I387" s="29">
        <v>0</v>
      </c>
      <c r="J387" s="29">
        <v>0</v>
      </c>
      <c r="K387" s="29">
        <f t="shared" si="143"/>
        <v>0</v>
      </c>
      <c r="L387" s="42"/>
    </row>
    <row r="388" spans="2:17" x14ac:dyDescent="0.25">
      <c r="B388" s="42" t="s">
        <v>229</v>
      </c>
      <c r="C388" s="35"/>
      <c r="D388" s="43" t="s">
        <v>388</v>
      </c>
      <c r="E388" s="35" t="s">
        <v>298</v>
      </c>
      <c r="F388" s="30">
        <f>SUM(F389:F392)</f>
        <v>0</v>
      </c>
      <c r="G388" s="30">
        <f t="shared" ref="G388:K388" si="144">SUM(G389:G392)</f>
        <v>0</v>
      </c>
      <c r="H388" s="30">
        <f t="shared" si="144"/>
        <v>186.6</v>
      </c>
      <c r="I388" s="30">
        <f t="shared" si="144"/>
        <v>0</v>
      </c>
      <c r="J388" s="30">
        <f t="shared" si="144"/>
        <v>0</v>
      </c>
      <c r="K388" s="30">
        <f t="shared" si="144"/>
        <v>186.6</v>
      </c>
      <c r="L388" s="42"/>
    </row>
    <row r="389" spans="2:17" ht="25.5" x14ac:dyDescent="0.25">
      <c r="B389" s="42"/>
      <c r="C389" s="35"/>
      <c r="D389" s="43"/>
      <c r="E389" s="35" t="s">
        <v>293</v>
      </c>
      <c r="F389" s="30">
        <v>0</v>
      </c>
      <c r="G389" s="29">
        <v>0</v>
      </c>
      <c r="H389" s="29">
        <v>186.6</v>
      </c>
      <c r="I389" s="29">
        <v>0</v>
      </c>
      <c r="J389" s="29">
        <v>0</v>
      </c>
      <c r="K389" s="29">
        <f>SUM(F389:J389)</f>
        <v>186.6</v>
      </c>
      <c r="L389" s="42"/>
    </row>
    <row r="390" spans="2:17" ht="25.5" x14ac:dyDescent="0.25">
      <c r="B390" s="42"/>
      <c r="C390" s="35"/>
      <c r="D390" s="43"/>
      <c r="E390" s="35" t="s">
        <v>294</v>
      </c>
      <c r="F390" s="30">
        <v>0</v>
      </c>
      <c r="G390" s="29">
        <v>0</v>
      </c>
      <c r="H390" s="29">
        <v>0</v>
      </c>
      <c r="I390" s="29">
        <v>0</v>
      </c>
      <c r="J390" s="29">
        <v>0</v>
      </c>
      <c r="K390" s="29">
        <f t="shared" ref="K390:K392" si="145">SUM(F390:J390)</f>
        <v>0</v>
      </c>
      <c r="L390" s="42"/>
    </row>
    <row r="391" spans="2:17" ht="25.5" x14ac:dyDescent="0.25">
      <c r="B391" s="42"/>
      <c r="C391" s="35"/>
      <c r="D391" s="43"/>
      <c r="E391" s="35" t="s">
        <v>295</v>
      </c>
      <c r="F391" s="30">
        <v>0</v>
      </c>
      <c r="G391" s="29">
        <v>0</v>
      </c>
      <c r="H391" s="29">
        <v>0</v>
      </c>
      <c r="I391" s="29">
        <v>0</v>
      </c>
      <c r="J391" s="29">
        <v>0</v>
      </c>
      <c r="K391" s="29">
        <f t="shared" si="145"/>
        <v>0</v>
      </c>
      <c r="L391" s="42"/>
    </row>
    <row r="392" spans="2:17" ht="28.5" customHeight="1" x14ac:dyDescent="0.25">
      <c r="B392" s="42"/>
      <c r="C392" s="35"/>
      <c r="D392" s="43"/>
      <c r="E392" s="35" t="s">
        <v>296</v>
      </c>
      <c r="F392" s="30">
        <v>0</v>
      </c>
      <c r="G392" s="29">
        <v>0</v>
      </c>
      <c r="H392" s="29">
        <v>0</v>
      </c>
      <c r="I392" s="29">
        <v>0</v>
      </c>
      <c r="J392" s="29">
        <v>0</v>
      </c>
      <c r="K392" s="29">
        <f t="shared" si="145"/>
        <v>0</v>
      </c>
      <c r="L392" s="42"/>
    </row>
    <row r="393" spans="2:17" x14ac:dyDescent="0.25">
      <c r="B393" s="42" t="s">
        <v>231</v>
      </c>
      <c r="C393" s="35"/>
      <c r="D393" s="43" t="s">
        <v>316</v>
      </c>
      <c r="E393" s="35" t="s">
        <v>298</v>
      </c>
      <c r="F393" s="30">
        <f>SUM(F394:F397)</f>
        <v>505.464</v>
      </c>
      <c r="G393" s="30">
        <f t="shared" ref="G393:K393" si="146">SUM(G394:G397)</f>
        <v>0</v>
      </c>
      <c r="H393" s="30">
        <f t="shared" si="146"/>
        <v>0</v>
      </c>
      <c r="I393" s="30">
        <f t="shared" si="146"/>
        <v>0</v>
      </c>
      <c r="J393" s="30">
        <f t="shared" si="146"/>
        <v>0</v>
      </c>
      <c r="K393" s="30">
        <f t="shared" si="146"/>
        <v>505.464</v>
      </c>
      <c r="L393" s="42" t="s">
        <v>346</v>
      </c>
    </row>
    <row r="394" spans="2:17" ht="25.5" x14ac:dyDescent="0.25">
      <c r="B394" s="42"/>
      <c r="C394" s="35"/>
      <c r="D394" s="43"/>
      <c r="E394" s="35" t="s">
        <v>293</v>
      </c>
      <c r="F394" s="30">
        <v>505.464</v>
      </c>
      <c r="G394" s="29">
        <v>0</v>
      </c>
      <c r="H394" s="29">
        <v>0</v>
      </c>
      <c r="I394" s="29">
        <v>0</v>
      </c>
      <c r="J394" s="29">
        <v>0</v>
      </c>
      <c r="K394" s="29">
        <f>SUM(F394:J394)</f>
        <v>505.464</v>
      </c>
      <c r="L394" s="42"/>
    </row>
    <row r="395" spans="2:17" ht="25.5" x14ac:dyDescent="0.25">
      <c r="B395" s="42"/>
      <c r="C395" s="35"/>
      <c r="D395" s="43"/>
      <c r="E395" s="35" t="s">
        <v>294</v>
      </c>
      <c r="F395" s="30">
        <v>0</v>
      </c>
      <c r="G395" s="29">
        <v>0</v>
      </c>
      <c r="H395" s="29">
        <v>0</v>
      </c>
      <c r="I395" s="29">
        <v>0</v>
      </c>
      <c r="J395" s="29">
        <v>0</v>
      </c>
      <c r="K395" s="29">
        <f t="shared" ref="K395:K397" si="147">SUM(F395:J395)</f>
        <v>0</v>
      </c>
      <c r="L395" s="42"/>
    </row>
    <row r="396" spans="2:17" ht="25.5" x14ac:dyDescent="0.25">
      <c r="B396" s="42"/>
      <c r="C396" s="35"/>
      <c r="D396" s="43"/>
      <c r="E396" s="35" t="s">
        <v>295</v>
      </c>
      <c r="F396" s="30">
        <v>0</v>
      </c>
      <c r="G396" s="29">
        <v>0</v>
      </c>
      <c r="H396" s="29">
        <v>0</v>
      </c>
      <c r="I396" s="29">
        <v>0</v>
      </c>
      <c r="J396" s="29">
        <v>0</v>
      </c>
      <c r="K396" s="29">
        <f t="shared" si="147"/>
        <v>0</v>
      </c>
      <c r="L396" s="42"/>
    </row>
    <row r="397" spans="2:17" ht="25.5" x14ac:dyDescent="0.25">
      <c r="B397" s="42"/>
      <c r="C397" s="35"/>
      <c r="D397" s="43"/>
      <c r="E397" s="35" t="s">
        <v>296</v>
      </c>
      <c r="F397" s="30">
        <v>0</v>
      </c>
      <c r="G397" s="29">
        <v>0</v>
      </c>
      <c r="H397" s="29">
        <v>0</v>
      </c>
      <c r="I397" s="29">
        <v>0</v>
      </c>
      <c r="J397" s="29">
        <v>0</v>
      </c>
      <c r="K397" s="29">
        <f t="shared" si="147"/>
        <v>0</v>
      </c>
      <c r="L397" s="42"/>
    </row>
    <row r="398" spans="2:17" x14ac:dyDescent="0.25">
      <c r="B398" s="42" t="s">
        <v>232</v>
      </c>
      <c r="C398" s="35"/>
      <c r="D398" s="43" t="s">
        <v>143</v>
      </c>
      <c r="E398" s="35" t="s">
        <v>298</v>
      </c>
      <c r="F398" s="30">
        <f>SUM(F399:F402)</f>
        <v>1037.117</v>
      </c>
      <c r="G398" s="30">
        <f t="shared" ref="G398:K398" si="148">SUM(G399:G402)</f>
        <v>0</v>
      </c>
      <c r="H398" s="30">
        <f t="shared" si="148"/>
        <v>0</v>
      </c>
      <c r="I398" s="30">
        <f t="shared" si="148"/>
        <v>0</v>
      </c>
      <c r="J398" s="30">
        <f t="shared" si="148"/>
        <v>0</v>
      </c>
      <c r="K398" s="30">
        <f t="shared" si="148"/>
        <v>1037.117</v>
      </c>
      <c r="L398" s="42"/>
    </row>
    <row r="399" spans="2:17" ht="25.5" x14ac:dyDescent="0.25">
      <c r="B399" s="42"/>
      <c r="C399" s="35"/>
      <c r="D399" s="43"/>
      <c r="E399" s="35" t="s">
        <v>293</v>
      </c>
      <c r="F399" s="30">
        <v>1037.117</v>
      </c>
      <c r="G399" s="29">
        <v>0</v>
      </c>
      <c r="H399" s="29">
        <v>0</v>
      </c>
      <c r="I399" s="29">
        <v>0</v>
      </c>
      <c r="J399" s="29">
        <v>0</v>
      </c>
      <c r="K399" s="29">
        <f>SUM(F399:J399)</f>
        <v>1037.117</v>
      </c>
      <c r="L399" s="42"/>
    </row>
    <row r="400" spans="2:17" ht="25.5" x14ac:dyDescent="0.25">
      <c r="B400" s="42"/>
      <c r="C400" s="35"/>
      <c r="D400" s="43"/>
      <c r="E400" s="35" t="s">
        <v>294</v>
      </c>
      <c r="F400" s="30">
        <v>0</v>
      </c>
      <c r="G400" s="29">
        <v>0</v>
      </c>
      <c r="H400" s="29">
        <v>0</v>
      </c>
      <c r="I400" s="29">
        <v>0</v>
      </c>
      <c r="J400" s="29">
        <v>0</v>
      </c>
      <c r="K400" s="29">
        <f t="shared" ref="K400:K402" si="149">SUM(F400:J400)</f>
        <v>0</v>
      </c>
      <c r="L400" s="42"/>
      <c r="P400" s="3" t="s">
        <v>390</v>
      </c>
      <c r="Q400" s="3">
        <v>259.2</v>
      </c>
    </row>
    <row r="401" spans="2:17" ht="25.5" x14ac:dyDescent="0.25">
      <c r="B401" s="42"/>
      <c r="C401" s="35"/>
      <c r="D401" s="43"/>
      <c r="E401" s="35" t="s">
        <v>295</v>
      </c>
      <c r="F401" s="30">
        <v>0</v>
      </c>
      <c r="G401" s="29">
        <v>0</v>
      </c>
      <c r="H401" s="29">
        <v>0</v>
      </c>
      <c r="I401" s="29">
        <v>0</v>
      </c>
      <c r="J401" s="29">
        <v>0</v>
      </c>
      <c r="K401" s="29">
        <f t="shared" si="149"/>
        <v>0</v>
      </c>
      <c r="L401" s="42"/>
      <c r="P401" s="3" t="s">
        <v>389</v>
      </c>
      <c r="Q401" s="3">
        <v>421.2</v>
      </c>
    </row>
    <row r="402" spans="2:17" ht="25.5" x14ac:dyDescent="0.25">
      <c r="B402" s="42"/>
      <c r="C402" s="35"/>
      <c r="D402" s="43"/>
      <c r="E402" s="35" t="s">
        <v>296</v>
      </c>
      <c r="F402" s="30">
        <v>0</v>
      </c>
      <c r="G402" s="29">
        <v>0</v>
      </c>
      <c r="H402" s="29">
        <v>0</v>
      </c>
      <c r="I402" s="29">
        <v>0</v>
      </c>
      <c r="J402" s="29">
        <v>0</v>
      </c>
      <c r="K402" s="29">
        <f t="shared" si="149"/>
        <v>0</v>
      </c>
      <c r="L402" s="42"/>
      <c r="N402" s="4" t="s">
        <v>387</v>
      </c>
    </row>
    <row r="403" spans="2:17" x14ac:dyDescent="0.25">
      <c r="B403" s="42" t="s">
        <v>234</v>
      </c>
      <c r="C403" s="35"/>
      <c r="D403" s="43" t="s">
        <v>317</v>
      </c>
      <c r="E403" s="35" t="s">
        <v>298</v>
      </c>
      <c r="F403" s="30">
        <f>SUM(F404:F407)</f>
        <v>0</v>
      </c>
      <c r="G403" s="30">
        <f t="shared" ref="G403:K403" si="150">SUM(G404:G407)</f>
        <v>411.48</v>
      </c>
      <c r="H403" s="30">
        <f t="shared" si="150"/>
        <v>0</v>
      </c>
      <c r="I403" s="30">
        <f t="shared" si="150"/>
        <v>0</v>
      </c>
      <c r="J403" s="30">
        <f t="shared" si="150"/>
        <v>0</v>
      </c>
      <c r="K403" s="30">
        <f t="shared" si="150"/>
        <v>411.48</v>
      </c>
      <c r="L403" s="42" t="s">
        <v>346</v>
      </c>
    </row>
    <row r="404" spans="2:17" ht="25.5" x14ac:dyDescent="0.25">
      <c r="B404" s="42"/>
      <c r="C404" s="35"/>
      <c r="D404" s="43"/>
      <c r="E404" s="35" t="s">
        <v>293</v>
      </c>
      <c r="F404" s="30">
        <v>0</v>
      </c>
      <c r="G404" s="29">
        <v>411.48</v>
      </c>
      <c r="H404" s="29">
        <v>0</v>
      </c>
      <c r="I404" s="29">
        <v>0</v>
      </c>
      <c r="J404" s="29">
        <v>0</v>
      </c>
      <c r="K404" s="29">
        <f>SUM(F404:J404)</f>
        <v>411.48</v>
      </c>
      <c r="L404" s="42"/>
    </row>
    <row r="405" spans="2:17" ht="25.5" x14ac:dyDescent="0.25">
      <c r="B405" s="42"/>
      <c r="C405" s="35"/>
      <c r="D405" s="43"/>
      <c r="E405" s="35" t="s">
        <v>294</v>
      </c>
      <c r="F405" s="30">
        <v>0</v>
      </c>
      <c r="G405" s="29">
        <v>0</v>
      </c>
      <c r="H405" s="29">
        <v>0</v>
      </c>
      <c r="I405" s="29">
        <v>0</v>
      </c>
      <c r="J405" s="29">
        <v>0</v>
      </c>
      <c r="K405" s="29">
        <f t="shared" ref="K405:K407" si="151">SUM(F405:J405)</f>
        <v>0</v>
      </c>
      <c r="L405" s="42"/>
    </row>
    <row r="406" spans="2:17" ht="25.5" x14ac:dyDescent="0.25">
      <c r="B406" s="42"/>
      <c r="C406" s="35"/>
      <c r="D406" s="43"/>
      <c r="E406" s="35" t="s">
        <v>295</v>
      </c>
      <c r="F406" s="30">
        <v>0</v>
      </c>
      <c r="G406" s="29">
        <v>0</v>
      </c>
      <c r="H406" s="29">
        <v>0</v>
      </c>
      <c r="I406" s="29">
        <v>0</v>
      </c>
      <c r="J406" s="29">
        <v>0</v>
      </c>
      <c r="K406" s="29">
        <f t="shared" si="151"/>
        <v>0</v>
      </c>
      <c r="L406" s="42"/>
    </row>
    <row r="407" spans="2:17" ht="25.5" x14ac:dyDescent="0.25">
      <c r="B407" s="42"/>
      <c r="C407" s="35"/>
      <c r="D407" s="43"/>
      <c r="E407" s="35" t="s">
        <v>296</v>
      </c>
      <c r="F407" s="30">
        <v>0</v>
      </c>
      <c r="G407" s="29">
        <v>0</v>
      </c>
      <c r="H407" s="29">
        <v>0</v>
      </c>
      <c r="I407" s="29">
        <v>0</v>
      </c>
      <c r="J407" s="29">
        <v>0</v>
      </c>
      <c r="K407" s="29">
        <f t="shared" si="151"/>
        <v>0</v>
      </c>
      <c r="L407" s="42"/>
    </row>
    <row r="408" spans="2:17" x14ac:dyDescent="0.25">
      <c r="B408" s="42" t="s">
        <v>347</v>
      </c>
      <c r="C408" s="35"/>
      <c r="D408" s="43" t="s">
        <v>318</v>
      </c>
      <c r="E408" s="35" t="s">
        <v>298</v>
      </c>
      <c r="F408" s="30">
        <f>SUM(F409:F412)</f>
        <v>490.82</v>
      </c>
      <c r="G408" s="30">
        <f t="shared" ref="G408:K408" si="152">SUM(G409:G412)</f>
        <v>0</v>
      </c>
      <c r="H408" s="30">
        <f t="shared" si="152"/>
        <v>0</v>
      </c>
      <c r="I408" s="30">
        <f t="shared" si="152"/>
        <v>0</v>
      </c>
      <c r="J408" s="30">
        <f t="shared" si="152"/>
        <v>0</v>
      </c>
      <c r="K408" s="30">
        <f t="shared" si="152"/>
        <v>490.82</v>
      </c>
      <c r="L408" s="42"/>
    </row>
    <row r="409" spans="2:17" ht="25.5" x14ac:dyDescent="0.25">
      <c r="B409" s="42"/>
      <c r="C409" s="35"/>
      <c r="D409" s="43"/>
      <c r="E409" s="35" t="s">
        <v>293</v>
      </c>
      <c r="F409" s="30">
        <v>490.82</v>
      </c>
      <c r="G409" s="29">
        <v>0</v>
      </c>
      <c r="H409" s="29">
        <v>0</v>
      </c>
      <c r="I409" s="29">
        <v>0</v>
      </c>
      <c r="J409" s="29">
        <v>0</v>
      </c>
      <c r="K409" s="29">
        <f>SUM(F409:J409)</f>
        <v>490.82</v>
      </c>
      <c r="L409" s="42"/>
    </row>
    <row r="410" spans="2:17" ht="25.5" x14ac:dyDescent="0.25">
      <c r="B410" s="42"/>
      <c r="C410" s="35"/>
      <c r="D410" s="43"/>
      <c r="E410" s="35" t="s">
        <v>294</v>
      </c>
      <c r="F410" s="30">
        <v>0</v>
      </c>
      <c r="G410" s="29">
        <v>0</v>
      </c>
      <c r="H410" s="29">
        <v>0</v>
      </c>
      <c r="I410" s="29">
        <v>0</v>
      </c>
      <c r="J410" s="29">
        <v>0</v>
      </c>
      <c r="K410" s="29">
        <f t="shared" ref="K410:K412" si="153">SUM(F410:J410)</f>
        <v>0</v>
      </c>
      <c r="L410" s="42"/>
    </row>
    <row r="411" spans="2:17" ht="25.5" x14ac:dyDescent="0.25">
      <c r="B411" s="42"/>
      <c r="C411" s="35"/>
      <c r="D411" s="43"/>
      <c r="E411" s="35" t="s">
        <v>295</v>
      </c>
      <c r="F411" s="30">
        <v>0</v>
      </c>
      <c r="G411" s="29">
        <v>0</v>
      </c>
      <c r="H411" s="29">
        <v>0</v>
      </c>
      <c r="I411" s="29">
        <v>0</v>
      </c>
      <c r="J411" s="29">
        <v>0</v>
      </c>
      <c r="K411" s="29">
        <f t="shared" si="153"/>
        <v>0</v>
      </c>
      <c r="L411" s="42"/>
    </row>
    <row r="412" spans="2:17" ht="25.5" x14ac:dyDescent="0.25">
      <c r="B412" s="42"/>
      <c r="C412" s="35"/>
      <c r="D412" s="43"/>
      <c r="E412" s="35" t="s">
        <v>296</v>
      </c>
      <c r="F412" s="30">
        <v>0</v>
      </c>
      <c r="G412" s="29">
        <v>0</v>
      </c>
      <c r="H412" s="29">
        <v>0</v>
      </c>
      <c r="I412" s="29">
        <v>0</v>
      </c>
      <c r="J412" s="29">
        <v>0</v>
      </c>
      <c r="K412" s="29">
        <f t="shared" si="153"/>
        <v>0</v>
      </c>
      <c r="L412" s="42"/>
    </row>
    <row r="413" spans="2:17" ht="15" customHeight="1" x14ac:dyDescent="0.25">
      <c r="B413" s="42" t="s">
        <v>345</v>
      </c>
      <c r="C413" s="35"/>
      <c r="D413" s="43" t="s">
        <v>148</v>
      </c>
      <c r="E413" s="35" t="s">
        <v>298</v>
      </c>
      <c r="F413" s="30">
        <f>SUM(F414:F417)</f>
        <v>0</v>
      </c>
      <c r="G413" s="30">
        <f t="shared" ref="G413:K413" si="154">SUM(G414:G417)</f>
        <v>121.42</v>
      </c>
      <c r="H413" s="30">
        <f t="shared" si="154"/>
        <v>0</v>
      </c>
      <c r="I413" s="30">
        <f t="shared" si="154"/>
        <v>0</v>
      </c>
      <c r="J413" s="30">
        <f t="shared" si="154"/>
        <v>0</v>
      </c>
      <c r="K413" s="30">
        <f t="shared" si="154"/>
        <v>121.42</v>
      </c>
      <c r="L413" s="39" t="s">
        <v>346</v>
      </c>
    </row>
    <row r="414" spans="2:17" ht="25.5" x14ac:dyDescent="0.25">
      <c r="B414" s="42"/>
      <c r="C414" s="35"/>
      <c r="D414" s="43"/>
      <c r="E414" s="35" t="s">
        <v>293</v>
      </c>
      <c r="F414" s="30">
        <v>0</v>
      </c>
      <c r="G414" s="29">
        <v>121.42</v>
      </c>
      <c r="H414" s="29">
        <v>0</v>
      </c>
      <c r="I414" s="29">
        <v>0</v>
      </c>
      <c r="J414" s="29">
        <v>0</v>
      </c>
      <c r="K414" s="29">
        <f>SUM(F414:J414)</f>
        <v>121.42</v>
      </c>
      <c r="L414" s="40"/>
    </row>
    <row r="415" spans="2:17" ht="25.5" x14ac:dyDescent="0.25">
      <c r="B415" s="42"/>
      <c r="C415" s="35"/>
      <c r="D415" s="43"/>
      <c r="E415" s="35" t="s">
        <v>294</v>
      </c>
      <c r="F415" s="30">
        <v>0</v>
      </c>
      <c r="G415" s="29">
        <v>0</v>
      </c>
      <c r="H415" s="29">
        <v>0</v>
      </c>
      <c r="I415" s="29">
        <v>0</v>
      </c>
      <c r="J415" s="29">
        <v>0</v>
      </c>
      <c r="K415" s="29">
        <f t="shared" ref="K415:K417" si="155">SUM(F415:J415)</f>
        <v>0</v>
      </c>
      <c r="L415" s="40"/>
    </row>
    <row r="416" spans="2:17" ht="25.5" x14ac:dyDescent="0.25">
      <c r="B416" s="42"/>
      <c r="C416" s="35"/>
      <c r="D416" s="43"/>
      <c r="E416" s="35" t="s">
        <v>295</v>
      </c>
      <c r="F416" s="30">
        <v>0</v>
      </c>
      <c r="G416" s="29">
        <v>0</v>
      </c>
      <c r="H416" s="29">
        <v>0</v>
      </c>
      <c r="I416" s="29">
        <v>0</v>
      </c>
      <c r="J416" s="29">
        <v>0</v>
      </c>
      <c r="K416" s="29">
        <f t="shared" si="155"/>
        <v>0</v>
      </c>
      <c r="L416" s="40"/>
    </row>
    <row r="417" spans="2:12" ht="25.5" x14ac:dyDescent="0.25">
      <c r="B417" s="42"/>
      <c r="C417" s="35"/>
      <c r="D417" s="43"/>
      <c r="E417" s="35" t="s">
        <v>296</v>
      </c>
      <c r="F417" s="30">
        <v>0</v>
      </c>
      <c r="G417" s="29">
        <v>0</v>
      </c>
      <c r="H417" s="29">
        <v>0</v>
      </c>
      <c r="I417" s="29">
        <v>0</v>
      </c>
      <c r="J417" s="29">
        <v>0</v>
      </c>
      <c r="K417" s="29">
        <f t="shared" si="155"/>
        <v>0</v>
      </c>
      <c r="L417" s="40"/>
    </row>
    <row r="418" spans="2:12" x14ac:dyDescent="0.25">
      <c r="B418" s="42" t="s">
        <v>344</v>
      </c>
      <c r="C418" s="35"/>
      <c r="D418" s="43" t="s">
        <v>149</v>
      </c>
      <c r="E418" s="35" t="s">
        <v>298</v>
      </c>
      <c r="F418" s="30">
        <f>SUM(F419:F422)</f>
        <v>0</v>
      </c>
      <c r="G418" s="30">
        <f t="shared" ref="G418:K418" si="156">SUM(G419:G422)</f>
        <v>417.62</v>
      </c>
      <c r="H418" s="30">
        <f t="shared" si="156"/>
        <v>0</v>
      </c>
      <c r="I418" s="30">
        <f t="shared" si="156"/>
        <v>0</v>
      </c>
      <c r="J418" s="30">
        <f t="shared" si="156"/>
        <v>0</v>
      </c>
      <c r="K418" s="30">
        <f t="shared" si="156"/>
        <v>417.62</v>
      </c>
      <c r="L418" s="40"/>
    </row>
    <row r="419" spans="2:12" ht="25.5" x14ac:dyDescent="0.25">
      <c r="B419" s="42"/>
      <c r="C419" s="35"/>
      <c r="D419" s="43"/>
      <c r="E419" s="35" t="s">
        <v>293</v>
      </c>
      <c r="F419" s="30">
        <v>0</v>
      </c>
      <c r="G419" s="29">
        <v>417.62</v>
      </c>
      <c r="H419" s="29">
        <v>0</v>
      </c>
      <c r="I419" s="29">
        <v>0</v>
      </c>
      <c r="J419" s="29">
        <v>0</v>
      </c>
      <c r="K419" s="29">
        <f>SUM(F419:J419)</f>
        <v>417.62</v>
      </c>
      <c r="L419" s="40"/>
    </row>
    <row r="420" spans="2:12" ht="25.5" x14ac:dyDescent="0.25">
      <c r="B420" s="42"/>
      <c r="C420" s="35"/>
      <c r="D420" s="43"/>
      <c r="E420" s="35" t="s">
        <v>294</v>
      </c>
      <c r="F420" s="30">
        <v>0</v>
      </c>
      <c r="G420" s="29">
        <v>0</v>
      </c>
      <c r="H420" s="29">
        <v>0</v>
      </c>
      <c r="I420" s="29">
        <v>0</v>
      </c>
      <c r="J420" s="29">
        <v>0</v>
      </c>
      <c r="K420" s="29">
        <f t="shared" ref="K420:K422" si="157">SUM(F420:J420)</f>
        <v>0</v>
      </c>
      <c r="L420" s="40"/>
    </row>
    <row r="421" spans="2:12" ht="25.5" x14ac:dyDescent="0.25">
      <c r="B421" s="42"/>
      <c r="C421" s="35"/>
      <c r="D421" s="43"/>
      <c r="E421" s="35" t="s">
        <v>295</v>
      </c>
      <c r="F421" s="30">
        <v>0</v>
      </c>
      <c r="G421" s="29">
        <v>0</v>
      </c>
      <c r="H421" s="29">
        <v>0</v>
      </c>
      <c r="I421" s="29">
        <v>0</v>
      </c>
      <c r="J421" s="29">
        <v>0</v>
      </c>
      <c r="K421" s="29">
        <f t="shared" si="157"/>
        <v>0</v>
      </c>
      <c r="L421" s="40"/>
    </row>
    <row r="422" spans="2:12" ht="25.5" x14ac:dyDescent="0.25">
      <c r="B422" s="42"/>
      <c r="C422" s="35"/>
      <c r="D422" s="43"/>
      <c r="E422" s="35" t="s">
        <v>296</v>
      </c>
      <c r="F422" s="30">
        <v>0</v>
      </c>
      <c r="G422" s="29">
        <v>0</v>
      </c>
      <c r="H422" s="29">
        <v>0</v>
      </c>
      <c r="I422" s="29">
        <v>0</v>
      </c>
      <c r="J422" s="29">
        <v>0</v>
      </c>
      <c r="K422" s="29">
        <f t="shared" si="157"/>
        <v>0</v>
      </c>
      <c r="L422" s="40"/>
    </row>
    <row r="423" spans="2:12" x14ac:dyDescent="0.25">
      <c r="B423" s="42" t="s">
        <v>343</v>
      </c>
      <c r="C423" s="35"/>
      <c r="D423" s="43" t="s">
        <v>150</v>
      </c>
      <c r="E423" s="35" t="s">
        <v>298</v>
      </c>
      <c r="F423" s="30">
        <f t="shared" ref="F423:K423" si="158">SUM(F424:F427)</f>
        <v>0</v>
      </c>
      <c r="G423" s="30">
        <f t="shared" si="158"/>
        <v>249.49</v>
      </c>
      <c r="H423" s="30">
        <f t="shared" si="158"/>
        <v>0</v>
      </c>
      <c r="I423" s="30">
        <f t="shared" si="158"/>
        <v>0</v>
      </c>
      <c r="J423" s="30">
        <f t="shared" si="158"/>
        <v>0</v>
      </c>
      <c r="K423" s="30">
        <f t="shared" si="158"/>
        <v>249.49</v>
      </c>
      <c r="L423" s="40"/>
    </row>
    <row r="424" spans="2:12" ht="25.5" x14ac:dyDescent="0.25">
      <c r="B424" s="42"/>
      <c r="C424" s="35"/>
      <c r="D424" s="43"/>
      <c r="E424" s="35" t="s">
        <v>293</v>
      </c>
      <c r="F424" s="30">
        <v>0</v>
      </c>
      <c r="G424" s="29">
        <v>249.49</v>
      </c>
      <c r="H424" s="29">
        <v>0</v>
      </c>
      <c r="I424" s="29">
        <v>0</v>
      </c>
      <c r="J424" s="29">
        <v>0</v>
      </c>
      <c r="K424" s="29">
        <f>SUM(F424:J424)</f>
        <v>249.49</v>
      </c>
      <c r="L424" s="40"/>
    </row>
    <row r="425" spans="2:12" ht="25.5" x14ac:dyDescent="0.25">
      <c r="B425" s="42"/>
      <c r="C425" s="35"/>
      <c r="D425" s="43"/>
      <c r="E425" s="35" t="s">
        <v>294</v>
      </c>
      <c r="F425" s="30">
        <v>0</v>
      </c>
      <c r="G425" s="29">
        <v>0</v>
      </c>
      <c r="H425" s="29">
        <v>0</v>
      </c>
      <c r="I425" s="29">
        <v>0</v>
      </c>
      <c r="J425" s="29">
        <v>0</v>
      </c>
      <c r="K425" s="29">
        <f t="shared" ref="K425:K427" si="159">SUM(F425:J425)</f>
        <v>0</v>
      </c>
      <c r="L425" s="40"/>
    </row>
    <row r="426" spans="2:12" ht="25.5" x14ac:dyDescent="0.25">
      <c r="B426" s="42"/>
      <c r="C426" s="35"/>
      <c r="D426" s="43"/>
      <c r="E426" s="35" t="s">
        <v>295</v>
      </c>
      <c r="F426" s="30">
        <v>0</v>
      </c>
      <c r="G426" s="29">
        <v>0</v>
      </c>
      <c r="H426" s="29">
        <v>0</v>
      </c>
      <c r="I426" s="29">
        <v>0</v>
      </c>
      <c r="J426" s="29">
        <v>0</v>
      </c>
      <c r="K426" s="29">
        <f t="shared" si="159"/>
        <v>0</v>
      </c>
      <c r="L426" s="40"/>
    </row>
    <row r="427" spans="2:12" ht="25.5" x14ac:dyDescent="0.25">
      <c r="B427" s="42"/>
      <c r="C427" s="35"/>
      <c r="D427" s="43"/>
      <c r="E427" s="35" t="s">
        <v>296</v>
      </c>
      <c r="F427" s="30">
        <v>0</v>
      </c>
      <c r="G427" s="29">
        <v>0</v>
      </c>
      <c r="H427" s="29">
        <v>0</v>
      </c>
      <c r="I427" s="29">
        <v>0</v>
      </c>
      <c r="J427" s="29">
        <v>0</v>
      </c>
      <c r="K427" s="29">
        <f t="shared" si="159"/>
        <v>0</v>
      </c>
      <c r="L427" s="40"/>
    </row>
    <row r="428" spans="2:12" x14ac:dyDescent="0.25">
      <c r="B428" s="39" t="s">
        <v>397</v>
      </c>
      <c r="C428" s="35"/>
      <c r="D428" s="58" t="s">
        <v>398</v>
      </c>
      <c r="E428" s="35" t="s">
        <v>298</v>
      </c>
      <c r="F428" s="30">
        <f>SUM(F429:F432)</f>
        <v>0</v>
      </c>
      <c r="G428" s="30">
        <f t="shared" ref="G428:K428" si="160">SUM(G429:G432)</f>
        <v>235.29</v>
      </c>
      <c r="H428" s="30">
        <f t="shared" si="160"/>
        <v>0</v>
      </c>
      <c r="I428" s="30">
        <f t="shared" si="160"/>
        <v>0</v>
      </c>
      <c r="J428" s="30">
        <f t="shared" si="160"/>
        <v>0</v>
      </c>
      <c r="K428" s="30">
        <f t="shared" si="160"/>
        <v>235.29</v>
      </c>
      <c r="L428" s="40"/>
    </row>
    <row r="429" spans="2:12" ht="25.5" x14ac:dyDescent="0.25">
      <c r="B429" s="40"/>
      <c r="C429" s="35"/>
      <c r="D429" s="59"/>
      <c r="E429" s="35" t="s">
        <v>293</v>
      </c>
      <c r="F429" s="30">
        <v>0</v>
      </c>
      <c r="G429" s="29">
        <v>235.29</v>
      </c>
      <c r="H429" s="29">
        <v>0</v>
      </c>
      <c r="I429" s="29">
        <v>0</v>
      </c>
      <c r="J429" s="29">
        <v>0</v>
      </c>
      <c r="K429" s="29">
        <f>SUM(F429:J429)</f>
        <v>235.29</v>
      </c>
      <c r="L429" s="40"/>
    </row>
    <row r="430" spans="2:12" ht="25.5" x14ac:dyDescent="0.25">
      <c r="B430" s="40"/>
      <c r="C430" s="35"/>
      <c r="D430" s="59"/>
      <c r="E430" s="35" t="s">
        <v>294</v>
      </c>
      <c r="F430" s="30">
        <v>0</v>
      </c>
      <c r="G430" s="29">
        <v>0</v>
      </c>
      <c r="H430" s="29">
        <v>0</v>
      </c>
      <c r="I430" s="29">
        <v>0</v>
      </c>
      <c r="J430" s="29">
        <v>0</v>
      </c>
      <c r="K430" s="29">
        <f t="shared" ref="K430:K432" si="161">SUM(F430:J430)</f>
        <v>0</v>
      </c>
      <c r="L430" s="40"/>
    </row>
    <row r="431" spans="2:12" ht="25.5" x14ac:dyDescent="0.25">
      <c r="B431" s="40"/>
      <c r="C431" s="35"/>
      <c r="D431" s="59"/>
      <c r="E431" s="35" t="s">
        <v>295</v>
      </c>
      <c r="F431" s="30">
        <v>0</v>
      </c>
      <c r="G431" s="29">
        <v>0</v>
      </c>
      <c r="H431" s="29">
        <v>0</v>
      </c>
      <c r="I431" s="29">
        <v>0</v>
      </c>
      <c r="J431" s="29">
        <v>0</v>
      </c>
      <c r="K431" s="29">
        <f t="shared" si="161"/>
        <v>0</v>
      </c>
      <c r="L431" s="40"/>
    </row>
    <row r="432" spans="2:12" ht="25.5" x14ac:dyDescent="0.25">
      <c r="B432" s="41"/>
      <c r="C432" s="35"/>
      <c r="D432" s="60"/>
      <c r="E432" s="35" t="s">
        <v>296</v>
      </c>
      <c r="F432" s="30">
        <v>0</v>
      </c>
      <c r="G432" s="29">
        <v>0</v>
      </c>
      <c r="H432" s="29">
        <v>0</v>
      </c>
      <c r="I432" s="29">
        <v>0</v>
      </c>
      <c r="J432" s="29">
        <v>0</v>
      </c>
      <c r="K432" s="29">
        <f t="shared" si="161"/>
        <v>0</v>
      </c>
      <c r="L432" s="41"/>
    </row>
    <row r="433" spans="2:12" x14ac:dyDescent="0.25">
      <c r="B433" s="48" t="s">
        <v>319</v>
      </c>
      <c r="C433" s="48"/>
      <c r="D433" s="48"/>
      <c r="E433" s="48"/>
      <c r="F433" s="48"/>
      <c r="G433" s="48"/>
      <c r="H433" s="48"/>
      <c r="I433" s="48"/>
      <c r="J433" s="48"/>
      <c r="K433" s="48"/>
      <c r="L433" s="48"/>
    </row>
    <row r="434" spans="2:12" ht="15" customHeight="1" x14ac:dyDescent="0.25">
      <c r="B434" s="44" t="s">
        <v>348</v>
      </c>
      <c r="C434" s="32"/>
      <c r="D434" s="56" t="s">
        <v>320</v>
      </c>
      <c r="E434" s="35" t="s">
        <v>298</v>
      </c>
      <c r="F434" s="34">
        <f t="shared" ref="F434:K435" si="162">F439+F449+F454+F444+F459+F464+F469+F474+F479+F484+F489+F494+F499+F504+F509+F514+F519+F524+F529</f>
        <v>1113.7719999999999</v>
      </c>
      <c r="G434" s="34">
        <f t="shared" si="162"/>
        <v>290</v>
      </c>
      <c r="H434" s="34">
        <f t="shared" si="162"/>
        <v>1391.62</v>
      </c>
      <c r="I434" s="34">
        <f t="shared" si="162"/>
        <v>2220.56</v>
      </c>
      <c r="J434" s="34">
        <f t="shared" si="162"/>
        <v>3316.42</v>
      </c>
      <c r="K434" s="34">
        <f t="shared" si="162"/>
        <v>8332.3719999999994</v>
      </c>
      <c r="L434" s="39" t="s">
        <v>378</v>
      </c>
    </row>
    <row r="435" spans="2:12" ht="25.5" x14ac:dyDescent="0.25">
      <c r="B435" s="44"/>
      <c r="C435" s="32"/>
      <c r="D435" s="56"/>
      <c r="E435" s="35" t="s">
        <v>293</v>
      </c>
      <c r="F435" s="34">
        <f t="shared" si="162"/>
        <v>1113.7719999999999</v>
      </c>
      <c r="G435" s="34">
        <f t="shared" si="162"/>
        <v>290</v>
      </c>
      <c r="H435" s="34">
        <f t="shared" si="162"/>
        <v>1391.62</v>
      </c>
      <c r="I435" s="34">
        <f t="shared" si="162"/>
        <v>2220.56</v>
      </c>
      <c r="J435" s="34">
        <f t="shared" si="162"/>
        <v>3316.42</v>
      </c>
      <c r="K435" s="34">
        <f t="shared" si="162"/>
        <v>8332.3719999999994</v>
      </c>
      <c r="L435" s="40"/>
    </row>
    <row r="436" spans="2:12" ht="25.5" x14ac:dyDescent="0.25">
      <c r="B436" s="44"/>
      <c r="C436" s="32"/>
      <c r="D436" s="56"/>
      <c r="E436" s="35" t="s">
        <v>294</v>
      </c>
      <c r="F436" s="30">
        <v>0</v>
      </c>
      <c r="G436" s="29">
        <v>0</v>
      </c>
      <c r="H436" s="29">
        <v>0</v>
      </c>
      <c r="I436" s="29">
        <v>0</v>
      </c>
      <c r="J436" s="29">
        <v>0</v>
      </c>
      <c r="K436" s="29">
        <v>0</v>
      </c>
      <c r="L436" s="40"/>
    </row>
    <row r="437" spans="2:12" ht="25.5" x14ac:dyDescent="0.25">
      <c r="B437" s="44"/>
      <c r="C437" s="32"/>
      <c r="D437" s="56"/>
      <c r="E437" s="35" t="s">
        <v>295</v>
      </c>
      <c r="F437" s="30">
        <v>0</v>
      </c>
      <c r="G437" s="29">
        <v>0</v>
      </c>
      <c r="H437" s="29">
        <v>0</v>
      </c>
      <c r="I437" s="29">
        <v>0</v>
      </c>
      <c r="J437" s="29">
        <v>0</v>
      </c>
      <c r="K437" s="29">
        <v>0</v>
      </c>
      <c r="L437" s="40"/>
    </row>
    <row r="438" spans="2:12" ht="25.5" x14ac:dyDescent="0.25">
      <c r="B438" s="44"/>
      <c r="C438" s="32"/>
      <c r="D438" s="56"/>
      <c r="E438" s="35" t="s">
        <v>296</v>
      </c>
      <c r="F438" s="30">
        <v>0</v>
      </c>
      <c r="G438" s="29">
        <v>0</v>
      </c>
      <c r="H438" s="29">
        <v>0</v>
      </c>
      <c r="I438" s="29">
        <v>0</v>
      </c>
      <c r="J438" s="29">
        <v>0</v>
      </c>
      <c r="K438" s="29">
        <v>0</v>
      </c>
      <c r="L438" s="40"/>
    </row>
    <row r="439" spans="2:12" x14ac:dyDescent="0.25">
      <c r="B439" s="42" t="s">
        <v>235</v>
      </c>
      <c r="C439" s="35"/>
      <c r="D439" s="43" t="s">
        <v>321</v>
      </c>
      <c r="E439" s="35" t="s">
        <v>298</v>
      </c>
      <c r="F439" s="30">
        <f>SUM(F440:F443)</f>
        <v>362.54</v>
      </c>
      <c r="G439" s="30">
        <f t="shared" ref="G439:K439" si="163">SUM(G440:G443)</f>
        <v>182</v>
      </c>
      <c r="H439" s="30">
        <f t="shared" si="163"/>
        <v>462</v>
      </c>
      <c r="I439" s="30">
        <f t="shared" si="163"/>
        <v>462</v>
      </c>
      <c r="J439" s="30">
        <f t="shared" si="163"/>
        <v>462</v>
      </c>
      <c r="K439" s="30">
        <f t="shared" si="163"/>
        <v>1930.54</v>
      </c>
      <c r="L439" s="40"/>
    </row>
    <row r="440" spans="2:12" ht="25.5" x14ac:dyDescent="0.25">
      <c r="B440" s="42"/>
      <c r="C440" s="35"/>
      <c r="D440" s="43"/>
      <c r="E440" s="35" t="s">
        <v>293</v>
      </c>
      <c r="F440" s="30">
        <v>362.54</v>
      </c>
      <c r="G440" s="29">
        <v>182</v>
      </c>
      <c r="H440" s="29">
        <v>462</v>
      </c>
      <c r="I440" s="29">
        <v>462</v>
      </c>
      <c r="J440" s="30">
        <v>462</v>
      </c>
      <c r="K440" s="29">
        <f>SUM(F440:J440)</f>
        <v>1930.54</v>
      </c>
      <c r="L440" s="40"/>
    </row>
    <row r="441" spans="2:12" ht="25.5" x14ac:dyDescent="0.25">
      <c r="B441" s="42"/>
      <c r="C441" s="35"/>
      <c r="D441" s="43"/>
      <c r="E441" s="35" t="s">
        <v>294</v>
      </c>
      <c r="F441" s="30">
        <v>0</v>
      </c>
      <c r="G441" s="29">
        <v>0</v>
      </c>
      <c r="H441" s="29">
        <v>0</v>
      </c>
      <c r="I441" s="29">
        <v>0</v>
      </c>
      <c r="J441" s="29">
        <v>0</v>
      </c>
      <c r="K441" s="29">
        <f t="shared" ref="K441:K443" si="164">SUM(F441:J441)</f>
        <v>0</v>
      </c>
      <c r="L441" s="40"/>
    </row>
    <row r="442" spans="2:12" ht="25.5" x14ac:dyDescent="0.25">
      <c r="B442" s="42"/>
      <c r="C442" s="35"/>
      <c r="D442" s="43"/>
      <c r="E442" s="35" t="s">
        <v>295</v>
      </c>
      <c r="F442" s="30">
        <v>0</v>
      </c>
      <c r="G442" s="29">
        <v>0</v>
      </c>
      <c r="H442" s="29">
        <v>0</v>
      </c>
      <c r="I442" s="29">
        <v>0</v>
      </c>
      <c r="J442" s="29">
        <v>0</v>
      </c>
      <c r="K442" s="29">
        <f t="shared" si="164"/>
        <v>0</v>
      </c>
      <c r="L442" s="40"/>
    </row>
    <row r="443" spans="2:12" ht="25.5" x14ac:dyDescent="0.25">
      <c r="B443" s="42"/>
      <c r="C443" s="35"/>
      <c r="D443" s="43"/>
      <c r="E443" s="35" t="s">
        <v>296</v>
      </c>
      <c r="F443" s="30">
        <v>0</v>
      </c>
      <c r="G443" s="29">
        <v>0</v>
      </c>
      <c r="H443" s="29">
        <v>0</v>
      </c>
      <c r="I443" s="29">
        <v>0</v>
      </c>
      <c r="J443" s="29">
        <v>0</v>
      </c>
      <c r="K443" s="29">
        <f t="shared" si="164"/>
        <v>0</v>
      </c>
      <c r="L443" s="40"/>
    </row>
    <row r="444" spans="2:12" x14ac:dyDescent="0.25">
      <c r="B444" s="42" t="s">
        <v>236</v>
      </c>
      <c r="C444" s="35"/>
      <c r="D444" s="43" t="s">
        <v>322</v>
      </c>
      <c r="E444" s="35" t="s">
        <v>298</v>
      </c>
      <c r="F444" s="30">
        <f>SUM(F445:F448)</f>
        <v>0</v>
      </c>
      <c r="G444" s="30">
        <f t="shared" ref="G444:K444" si="165">SUM(G445:G448)</f>
        <v>108</v>
      </c>
      <c r="H444" s="30">
        <f t="shared" si="165"/>
        <v>274.62</v>
      </c>
      <c r="I444" s="30">
        <f t="shared" si="165"/>
        <v>274.62</v>
      </c>
      <c r="J444" s="30">
        <f t="shared" si="165"/>
        <v>274.62</v>
      </c>
      <c r="K444" s="30">
        <f t="shared" si="165"/>
        <v>931.86</v>
      </c>
      <c r="L444" s="40"/>
    </row>
    <row r="445" spans="2:12" ht="25.5" x14ac:dyDescent="0.25">
      <c r="B445" s="42"/>
      <c r="C445" s="35"/>
      <c r="D445" s="43"/>
      <c r="E445" s="35" t="s">
        <v>293</v>
      </c>
      <c r="F445" s="30">
        <v>0</v>
      </c>
      <c r="G445" s="29">
        <v>108</v>
      </c>
      <c r="H445" s="29">
        <v>274.62</v>
      </c>
      <c r="I445" s="29">
        <v>274.62</v>
      </c>
      <c r="J445" s="30">
        <v>274.62</v>
      </c>
      <c r="K445" s="29">
        <f>SUM(F445:J445)</f>
        <v>931.86</v>
      </c>
      <c r="L445" s="40"/>
    </row>
    <row r="446" spans="2:12" ht="25.5" x14ac:dyDescent="0.25">
      <c r="B446" s="42"/>
      <c r="C446" s="35"/>
      <c r="D446" s="43"/>
      <c r="E446" s="35" t="s">
        <v>294</v>
      </c>
      <c r="F446" s="30">
        <v>0</v>
      </c>
      <c r="G446" s="29">
        <v>0</v>
      </c>
      <c r="H446" s="29">
        <v>0</v>
      </c>
      <c r="I446" s="29">
        <v>0</v>
      </c>
      <c r="J446" s="29">
        <v>0</v>
      </c>
      <c r="K446" s="29">
        <f t="shared" ref="K446:K448" si="166">SUM(F446:J446)</f>
        <v>0</v>
      </c>
      <c r="L446" s="40"/>
    </row>
    <row r="447" spans="2:12" ht="25.5" x14ac:dyDescent="0.25">
      <c r="B447" s="42"/>
      <c r="C447" s="35"/>
      <c r="D447" s="43"/>
      <c r="E447" s="35" t="s">
        <v>295</v>
      </c>
      <c r="F447" s="30">
        <v>0</v>
      </c>
      <c r="G447" s="29">
        <v>0</v>
      </c>
      <c r="H447" s="29">
        <v>0</v>
      </c>
      <c r="I447" s="29">
        <v>0</v>
      </c>
      <c r="J447" s="29">
        <v>0</v>
      </c>
      <c r="K447" s="29">
        <f t="shared" si="166"/>
        <v>0</v>
      </c>
      <c r="L447" s="40"/>
    </row>
    <row r="448" spans="2:12" ht="25.5" x14ac:dyDescent="0.25">
      <c r="B448" s="42"/>
      <c r="C448" s="35"/>
      <c r="D448" s="43"/>
      <c r="E448" s="35" t="s">
        <v>296</v>
      </c>
      <c r="F448" s="30">
        <v>0</v>
      </c>
      <c r="G448" s="29">
        <v>0</v>
      </c>
      <c r="H448" s="29">
        <v>0</v>
      </c>
      <c r="I448" s="29">
        <v>0</v>
      </c>
      <c r="J448" s="29">
        <v>0</v>
      </c>
      <c r="K448" s="29">
        <f t="shared" si="166"/>
        <v>0</v>
      </c>
      <c r="L448" s="40"/>
    </row>
    <row r="449" spans="2:12" x14ac:dyDescent="0.25">
      <c r="B449" s="39" t="s">
        <v>349</v>
      </c>
      <c r="C449" s="35"/>
      <c r="D449" s="43" t="s">
        <v>323</v>
      </c>
      <c r="E449" s="35" t="s">
        <v>298</v>
      </c>
      <c r="F449" s="30">
        <f>SUM(F450:F453)</f>
        <v>55</v>
      </c>
      <c r="G449" s="30">
        <f t="shared" ref="G449:K449" si="167">SUM(G450:G453)</f>
        <v>0</v>
      </c>
      <c r="H449" s="30">
        <f t="shared" si="167"/>
        <v>0</v>
      </c>
      <c r="I449" s="30">
        <f t="shared" si="167"/>
        <v>0</v>
      </c>
      <c r="J449" s="30">
        <f t="shared" si="167"/>
        <v>0</v>
      </c>
      <c r="K449" s="30">
        <f t="shared" si="167"/>
        <v>55</v>
      </c>
      <c r="L449" s="42" t="s">
        <v>378</v>
      </c>
    </row>
    <row r="450" spans="2:12" ht="25.5" x14ac:dyDescent="0.25">
      <c r="B450" s="40"/>
      <c r="C450" s="35"/>
      <c r="D450" s="43"/>
      <c r="E450" s="35" t="s">
        <v>293</v>
      </c>
      <c r="F450" s="30">
        <v>55</v>
      </c>
      <c r="G450" s="29">
        <v>0</v>
      </c>
      <c r="H450" s="29">
        <v>0</v>
      </c>
      <c r="I450" s="29">
        <v>0</v>
      </c>
      <c r="J450" s="29">
        <v>0</v>
      </c>
      <c r="K450" s="29">
        <f>SUM(F450:J450)</f>
        <v>55</v>
      </c>
      <c r="L450" s="42"/>
    </row>
    <row r="451" spans="2:12" ht="25.5" x14ac:dyDescent="0.25">
      <c r="B451" s="40"/>
      <c r="C451" s="35"/>
      <c r="D451" s="43"/>
      <c r="E451" s="35" t="s">
        <v>294</v>
      </c>
      <c r="F451" s="30">
        <v>0</v>
      </c>
      <c r="G451" s="29">
        <v>0</v>
      </c>
      <c r="H451" s="29">
        <v>0</v>
      </c>
      <c r="I451" s="29">
        <v>0</v>
      </c>
      <c r="J451" s="29">
        <v>0</v>
      </c>
      <c r="K451" s="29">
        <f t="shared" ref="K451:K453" si="168">SUM(F451:J451)</f>
        <v>0</v>
      </c>
      <c r="L451" s="42"/>
    </row>
    <row r="452" spans="2:12" ht="25.5" x14ac:dyDescent="0.25">
      <c r="B452" s="40"/>
      <c r="C452" s="35"/>
      <c r="D452" s="43"/>
      <c r="E452" s="35" t="s">
        <v>295</v>
      </c>
      <c r="F452" s="30">
        <v>0</v>
      </c>
      <c r="G452" s="29">
        <v>0</v>
      </c>
      <c r="H452" s="29">
        <v>0</v>
      </c>
      <c r="I452" s="29">
        <v>0</v>
      </c>
      <c r="J452" s="29">
        <v>0</v>
      </c>
      <c r="K452" s="29">
        <f t="shared" si="168"/>
        <v>0</v>
      </c>
      <c r="L452" s="42"/>
    </row>
    <row r="453" spans="2:12" ht="26.25" customHeight="1" x14ac:dyDescent="0.25">
      <c r="B453" s="41"/>
      <c r="C453" s="35"/>
      <c r="D453" s="43"/>
      <c r="E453" s="35" t="s">
        <v>296</v>
      </c>
      <c r="F453" s="30">
        <v>0</v>
      </c>
      <c r="G453" s="29">
        <v>0</v>
      </c>
      <c r="H453" s="29">
        <v>0</v>
      </c>
      <c r="I453" s="29">
        <v>0</v>
      </c>
      <c r="J453" s="29">
        <v>0</v>
      </c>
      <c r="K453" s="29">
        <f t="shared" si="168"/>
        <v>0</v>
      </c>
      <c r="L453" s="42"/>
    </row>
    <row r="454" spans="2:12" x14ac:dyDescent="0.25">
      <c r="B454" s="39" t="s">
        <v>377</v>
      </c>
      <c r="C454" s="35"/>
      <c r="D454" s="43" t="s">
        <v>376</v>
      </c>
      <c r="E454" s="35" t="s">
        <v>298</v>
      </c>
      <c r="F454" s="30">
        <f>SUM(F455:F458)</f>
        <v>0</v>
      </c>
      <c r="G454" s="30">
        <f t="shared" ref="G454:K454" si="169">SUM(G455:G458)</f>
        <v>0</v>
      </c>
      <c r="H454" s="30">
        <f t="shared" si="169"/>
        <v>0</v>
      </c>
      <c r="I454" s="30">
        <f t="shared" si="169"/>
        <v>0</v>
      </c>
      <c r="J454" s="30">
        <f t="shared" si="169"/>
        <v>507.5</v>
      </c>
      <c r="K454" s="30">
        <f t="shared" si="169"/>
        <v>507.5</v>
      </c>
      <c r="L454" s="42"/>
    </row>
    <row r="455" spans="2:12" ht="25.5" x14ac:dyDescent="0.25">
      <c r="B455" s="40"/>
      <c r="C455" s="35"/>
      <c r="D455" s="43"/>
      <c r="E455" s="35" t="s">
        <v>293</v>
      </c>
      <c r="F455" s="30">
        <v>0</v>
      </c>
      <c r="G455" s="29">
        <v>0</v>
      </c>
      <c r="H455" s="29">
        <v>0</v>
      </c>
      <c r="I455" s="29">
        <v>0</v>
      </c>
      <c r="J455" s="29">
        <v>507.5</v>
      </c>
      <c r="K455" s="29">
        <f>SUM(F455:J455)</f>
        <v>507.5</v>
      </c>
      <c r="L455" s="42"/>
    </row>
    <row r="456" spans="2:12" ht="25.5" x14ac:dyDescent="0.25">
      <c r="B456" s="40"/>
      <c r="C456" s="35"/>
      <c r="D456" s="43"/>
      <c r="E456" s="35" t="s">
        <v>294</v>
      </c>
      <c r="F456" s="30">
        <v>0</v>
      </c>
      <c r="G456" s="29">
        <v>0</v>
      </c>
      <c r="H456" s="29">
        <v>0</v>
      </c>
      <c r="I456" s="29">
        <v>0</v>
      </c>
      <c r="J456" s="29">
        <v>0</v>
      </c>
      <c r="K456" s="29">
        <f t="shared" ref="K456:K458" si="170">SUM(F456:J456)</f>
        <v>0</v>
      </c>
      <c r="L456" s="42"/>
    </row>
    <row r="457" spans="2:12" ht="25.5" x14ac:dyDescent="0.25">
      <c r="B457" s="40"/>
      <c r="C457" s="10"/>
      <c r="D457" s="43"/>
      <c r="E457" s="35" t="s">
        <v>295</v>
      </c>
      <c r="F457" s="30">
        <v>0</v>
      </c>
      <c r="G457" s="29">
        <v>0</v>
      </c>
      <c r="H457" s="29">
        <v>0</v>
      </c>
      <c r="I457" s="29">
        <v>0</v>
      </c>
      <c r="J457" s="29">
        <v>0</v>
      </c>
      <c r="K457" s="29">
        <f t="shared" si="170"/>
        <v>0</v>
      </c>
      <c r="L457" s="42"/>
    </row>
    <row r="458" spans="2:12" ht="25.5" x14ac:dyDescent="0.25">
      <c r="B458" s="41"/>
      <c r="C458" s="10"/>
      <c r="D458" s="43"/>
      <c r="E458" s="35" t="s">
        <v>296</v>
      </c>
      <c r="F458" s="30">
        <v>0</v>
      </c>
      <c r="G458" s="29">
        <v>0</v>
      </c>
      <c r="H458" s="29">
        <v>0</v>
      </c>
      <c r="I458" s="29">
        <v>0</v>
      </c>
      <c r="J458" s="29">
        <v>0</v>
      </c>
      <c r="K458" s="29">
        <f t="shared" si="170"/>
        <v>0</v>
      </c>
      <c r="L458" s="42"/>
    </row>
    <row r="459" spans="2:12" x14ac:dyDescent="0.25">
      <c r="B459" s="39" t="s">
        <v>375</v>
      </c>
      <c r="C459" s="35"/>
      <c r="D459" s="43" t="s">
        <v>374</v>
      </c>
      <c r="E459" s="35" t="s">
        <v>298</v>
      </c>
      <c r="F459" s="30">
        <f>SUM(F460:F463)</f>
        <v>0</v>
      </c>
      <c r="G459" s="30">
        <f t="shared" ref="G459:K459" si="171">SUM(G460:G463)</f>
        <v>0</v>
      </c>
      <c r="H459" s="30">
        <f t="shared" si="171"/>
        <v>0</v>
      </c>
      <c r="I459" s="30">
        <f t="shared" si="171"/>
        <v>258.33999999999997</v>
      </c>
      <c r="J459" s="30">
        <f t="shared" si="171"/>
        <v>0</v>
      </c>
      <c r="K459" s="30">
        <f t="shared" si="171"/>
        <v>258.33999999999997</v>
      </c>
      <c r="L459" s="42" t="s">
        <v>378</v>
      </c>
    </row>
    <row r="460" spans="2:12" ht="25.5" x14ac:dyDescent="0.25">
      <c r="B460" s="40"/>
      <c r="C460" s="35"/>
      <c r="D460" s="43"/>
      <c r="E460" s="35" t="s">
        <v>293</v>
      </c>
      <c r="F460" s="30">
        <v>0</v>
      </c>
      <c r="G460" s="29">
        <v>0</v>
      </c>
      <c r="H460" s="29">
        <v>0</v>
      </c>
      <c r="I460" s="29">
        <v>258.33999999999997</v>
      </c>
      <c r="J460" s="29">
        <v>0</v>
      </c>
      <c r="K460" s="29">
        <f>SUM(F460:J460)</f>
        <v>258.33999999999997</v>
      </c>
      <c r="L460" s="42"/>
    </row>
    <row r="461" spans="2:12" ht="25.5" x14ac:dyDescent="0.25">
      <c r="B461" s="40"/>
      <c r="C461" s="35"/>
      <c r="D461" s="43"/>
      <c r="E461" s="35" t="s">
        <v>294</v>
      </c>
      <c r="F461" s="30">
        <v>0</v>
      </c>
      <c r="G461" s="29">
        <v>0</v>
      </c>
      <c r="H461" s="29">
        <v>0</v>
      </c>
      <c r="I461" s="29">
        <v>0</v>
      </c>
      <c r="J461" s="29">
        <v>0</v>
      </c>
      <c r="K461" s="29">
        <f t="shared" ref="K461:K463" si="172">SUM(F461:J461)</f>
        <v>0</v>
      </c>
      <c r="L461" s="42"/>
    </row>
    <row r="462" spans="2:12" ht="25.5" x14ac:dyDescent="0.25">
      <c r="B462" s="40"/>
      <c r="C462" s="10"/>
      <c r="D462" s="43"/>
      <c r="E462" s="35" t="s">
        <v>295</v>
      </c>
      <c r="F462" s="30">
        <v>0</v>
      </c>
      <c r="G462" s="29">
        <v>0</v>
      </c>
      <c r="H462" s="29">
        <v>0</v>
      </c>
      <c r="I462" s="29">
        <v>0</v>
      </c>
      <c r="J462" s="29">
        <v>0</v>
      </c>
      <c r="K462" s="29">
        <f t="shared" si="172"/>
        <v>0</v>
      </c>
      <c r="L462" s="42"/>
    </row>
    <row r="463" spans="2:12" ht="25.5" x14ac:dyDescent="0.25">
      <c r="B463" s="41"/>
      <c r="C463" s="10"/>
      <c r="D463" s="43"/>
      <c r="E463" s="35" t="s">
        <v>296</v>
      </c>
      <c r="F463" s="30">
        <v>0</v>
      </c>
      <c r="G463" s="29">
        <v>0</v>
      </c>
      <c r="H463" s="29">
        <v>0</v>
      </c>
      <c r="I463" s="29">
        <v>0</v>
      </c>
      <c r="J463" s="29">
        <v>0</v>
      </c>
      <c r="K463" s="29">
        <f t="shared" si="172"/>
        <v>0</v>
      </c>
      <c r="L463" s="42"/>
    </row>
    <row r="464" spans="2:12" x14ac:dyDescent="0.25">
      <c r="B464" s="39" t="s">
        <v>373</v>
      </c>
      <c r="C464" s="35"/>
      <c r="D464" s="43" t="s">
        <v>372</v>
      </c>
      <c r="E464" s="35" t="s">
        <v>298</v>
      </c>
      <c r="F464" s="30">
        <f>SUM(F465:F468)</f>
        <v>0</v>
      </c>
      <c r="G464" s="30">
        <f t="shared" ref="G464:K464" si="173">SUM(G465:G468)</f>
        <v>0</v>
      </c>
      <c r="H464" s="30">
        <f t="shared" si="173"/>
        <v>0</v>
      </c>
      <c r="I464" s="30">
        <f t="shared" si="173"/>
        <v>164.7</v>
      </c>
      <c r="J464" s="30">
        <f t="shared" si="173"/>
        <v>0</v>
      </c>
      <c r="K464" s="30">
        <f t="shared" si="173"/>
        <v>164.7</v>
      </c>
      <c r="L464" s="42"/>
    </row>
    <row r="465" spans="2:12" ht="25.5" x14ac:dyDescent="0.25">
      <c r="B465" s="40"/>
      <c r="C465" s="35"/>
      <c r="D465" s="43"/>
      <c r="E465" s="35" t="s">
        <v>293</v>
      </c>
      <c r="F465" s="30">
        <v>0</v>
      </c>
      <c r="G465" s="29">
        <v>0</v>
      </c>
      <c r="H465" s="29">
        <v>0</v>
      </c>
      <c r="I465" s="29">
        <v>164.7</v>
      </c>
      <c r="J465" s="29">
        <v>0</v>
      </c>
      <c r="K465" s="29">
        <f>SUM(F465:J465)</f>
        <v>164.7</v>
      </c>
      <c r="L465" s="42"/>
    </row>
    <row r="466" spans="2:12" ht="25.5" x14ac:dyDescent="0.25">
      <c r="B466" s="40"/>
      <c r="C466" s="35"/>
      <c r="D466" s="43"/>
      <c r="E466" s="35" t="s">
        <v>294</v>
      </c>
      <c r="F466" s="30">
        <v>0</v>
      </c>
      <c r="G466" s="29">
        <v>0</v>
      </c>
      <c r="H466" s="29">
        <v>0</v>
      </c>
      <c r="I466" s="29">
        <v>0</v>
      </c>
      <c r="J466" s="29">
        <v>0</v>
      </c>
      <c r="K466" s="29">
        <f t="shared" ref="K466:K468" si="174">SUM(F466:J466)</f>
        <v>0</v>
      </c>
      <c r="L466" s="42"/>
    </row>
    <row r="467" spans="2:12" ht="25.5" x14ac:dyDescent="0.25">
      <c r="B467" s="40"/>
      <c r="C467" s="10"/>
      <c r="D467" s="43"/>
      <c r="E467" s="35" t="s">
        <v>295</v>
      </c>
      <c r="F467" s="30">
        <v>0</v>
      </c>
      <c r="G467" s="29">
        <v>0</v>
      </c>
      <c r="H467" s="29">
        <v>0</v>
      </c>
      <c r="I467" s="29">
        <v>0</v>
      </c>
      <c r="J467" s="29">
        <v>0</v>
      </c>
      <c r="K467" s="29">
        <f t="shared" si="174"/>
        <v>0</v>
      </c>
      <c r="L467" s="42"/>
    </row>
    <row r="468" spans="2:12" ht="25.5" x14ac:dyDescent="0.25">
      <c r="B468" s="41"/>
      <c r="C468" s="10"/>
      <c r="D468" s="43"/>
      <c r="E468" s="35" t="s">
        <v>296</v>
      </c>
      <c r="F468" s="30">
        <v>0</v>
      </c>
      <c r="G468" s="29">
        <v>0</v>
      </c>
      <c r="H468" s="29">
        <v>0</v>
      </c>
      <c r="I468" s="29">
        <v>0</v>
      </c>
      <c r="J468" s="29">
        <v>0</v>
      </c>
      <c r="K468" s="29">
        <f t="shared" si="174"/>
        <v>0</v>
      </c>
      <c r="L468" s="42"/>
    </row>
    <row r="469" spans="2:12" x14ac:dyDescent="0.25">
      <c r="B469" s="39" t="s">
        <v>371</v>
      </c>
      <c r="C469" s="35"/>
      <c r="D469" s="43" t="s">
        <v>370</v>
      </c>
      <c r="E469" s="35" t="s">
        <v>298</v>
      </c>
      <c r="F469" s="30">
        <f>SUM(F470:F473)</f>
        <v>0</v>
      </c>
      <c r="G469" s="30">
        <f t="shared" ref="G469:K469" si="175">SUM(G470:G473)</f>
        <v>0</v>
      </c>
      <c r="H469" s="30">
        <f t="shared" si="175"/>
        <v>0</v>
      </c>
      <c r="I469" s="30">
        <f t="shared" si="175"/>
        <v>0</v>
      </c>
      <c r="J469" s="30">
        <f t="shared" si="175"/>
        <v>866.9</v>
      </c>
      <c r="K469" s="30">
        <f t="shared" si="175"/>
        <v>866.9</v>
      </c>
      <c r="L469" s="42" t="s">
        <v>378</v>
      </c>
    </row>
    <row r="470" spans="2:12" ht="25.5" x14ac:dyDescent="0.25">
      <c r="B470" s="40"/>
      <c r="C470" s="35"/>
      <c r="D470" s="43"/>
      <c r="E470" s="35" t="s">
        <v>293</v>
      </c>
      <c r="F470" s="30">
        <v>0</v>
      </c>
      <c r="G470" s="29">
        <v>0</v>
      </c>
      <c r="H470" s="29">
        <v>0</v>
      </c>
      <c r="I470" s="29">
        <v>0</v>
      </c>
      <c r="J470" s="29">
        <v>866.9</v>
      </c>
      <c r="K470" s="29">
        <f>SUM(F470:J470)</f>
        <v>866.9</v>
      </c>
      <c r="L470" s="42"/>
    </row>
    <row r="471" spans="2:12" ht="25.5" x14ac:dyDescent="0.25">
      <c r="B471" s="40"/>
      <c r="C471" s="35"/>
      <c r="D471" s="43"/>
      <c r="E471" s="35" t="s">
        <v>294</v>
      </c>
      <c r="F471" s="30">
        <v>0</v>
      </c>
      <c r="G471" s="29">
        <v>0</v>
      </c>
      <c r="H471" s="29">
        <v>0</v>
      </c>
      <c r="I471" s="29">
        <v>0</v>
      </c>
      <c r="J471" s="29">
        <v>0</v>
      </c>
      <c r="K471" s="29">
        <f t="shared" ref="K471:K473" si="176">SUM(F471:J471)</f>
        <v>0</v>
      </c>
      <c r="L471" s="42"/>
    </row>
    <row r="472" spans="2:12" ht="25.5" x14ac:dyDescent="0.25">
      <c r="B472" s="40"/>
      <c r="C472" s="35"/>
      <c r="D472" s="43"/>
      <c r="E472" s="35" t="s">
        <v>295</v>
      </c>
      <c r="F472" s="30">
        <v>0</v>
      </c>
      <c r="G472" s="29">
        <v>0</v>
      </c>
      <c r="H472" s="29">
        <v>0</v>
      </c>
      <c r="I472" s="29">
        <v>0</v>
      </c>
      <c r="J472" s="29">
        <v>0</v>
      </c>
      <c r="K472" s="29">
        <f t="shared" si="176"/>
        <v>0</v>
      </c>
      <c r="L472" s="42"/>
    </row>
    <row r="473" spans="2:12" ht="25.5" x14ac:dyDescent="0.25">
      <c r="B473" s="41"/>
      <c r="C473" s="10"/>
      <c r="D473" s="43"/>
      <c r="E473" s="35" t="s">
        <v>296</v>
      </c>
      <c r="F473" s="30">
        <v>0</v>
      </c>
      <c r="G473" s="29">
        <v>0</v>
      </c>
      <c r="H473" s="29">
        <v>0</v>
      </c>
      <c r="I473" s="29">
        <v>0</v>
      </c>
      <c r="J473" s="29">
        <v>0</v>
      </c>
      <c r="K473" s="29">
        <f t="shared" si="176"/>
        <v>0</v>
      </c>
      <c r="L473" s="42"/>
    </row>
    <row r="474" spans="2:12" x14ac:dyDescent="0.25">
      <c r="B474" s="39" t="s">
        <v>369</v>
      </c>
      <c r="C474" s="35"/>
      <c r="D474" s="43" t="s">
        <v>368</v>
      </c>
      <c r="E474" s="35" t="s">
        <v>298</v>
      </c>
      <c r="F474" s="30">
        <f>SUM(F475:F478)</f>
        <v>0</v>
      </c>
      <c r="G474" s="30">
        <f t="shared" ref="G474:K474" si="177">SUM(G475:G478)</f>
        <v>0</v>
      </c>
      <c r="H474" s="30">
        <f t="shared" si="177"/>
        <v>0</v>
      </c>
      <c r="I474" s="30">
        <f t="shared" si="177"/>
        <v>0</v>
      </c>
      <c r="J474" s="30">
        <f t="shared" si="177"/>
        <v>308.5</v>
      </c>
      <c r="K474" s="30">
        <f t="shared" si="177"/>
        <v>308.5</v>
      </c>
      <c r="L474" s="42"/>
    </row>
    <row r="475" spans="2:12" ht="25.5" x14ac:dyDescent="0.25">
      <c r="B475" s="40"/>
      <c r="C475" s="35"/>
      <c r="D475" s="43"/>
      <c r="E475" s="35" t="s">
        <v>293</v>
      </c>
      <c r="F475" s="30">
        <v>0</v>
      </c>
      <c r="G475" s="29">
        <v>0</v>
      </c>
      <c r="H475" s="29">
        <v>0</v>
      </c>
      <c r="I475" s="29">
        <v>0</v>
      </c>
      <c r="J475" s="29">
        <v>308.5</v>
      </c>
      <c r="K475" s="29">
        <f>SUM(F475:J475)</f>
        <v>308.5</v>
      </c>
      <c r="L475" s="42"/>
    </row>
    <row r="476" spans="2:12" ht="25.5" x14ac:dyDescent="0.25">
      <c r="B476" s="40"/>
      <c r="C476" s="35"/>
      <c r="D476" s="43"/>
      <c r="E476" s="35" t="s">
        <v>294</v>
      </c>
      <c r="F476" s="30">
        <v>0</v>
      </c>
      <c r="G476" s="29">
        <v>0</v>
      </c>
      <c r="H476" s="29">
        <v>0</v>
      </c>
      <c r="I476" s="29">
        <v>0</v>
      </c>
      <c r="J476" s="29">
        <v>0</v>
      </c>
      <c r="K476" s="29">
        <f t="shared" ref="K476:K478" si="178">SUM(F476:J476)</f>
        <v>0</v>
      </c>
      <c r="L476" s="42"/>
    </row>
    <row r="477" spans="2:12" ht="25.5" x14ac:dyDescent="0.25">
      <c r="B477" s="40"/>
      <c r="C477" s="35"/>
      <c r="D477" s="43"/>
      <c r="E477" s="35" t="s">
        <v>295</v>
      </c>
      <c r="F477" s="30">
        <v>0</v>
      </c>
      <c r="G477" s="29">
        <v>0</v>
      </c>
      <c r="H477" s="29">
        <v>0</v>
      </c>
      <c r="I477" s="29">
        <v>0</v>
      </c>
      <c r="J477" s="29">
        <v>0</v>
      </c>
      <c r="K477" s="29">
        <f t="shared" si="178"/>
        <v>0</v>
      </c>
      <c r="L477" s="42"/>
    </row>
    <row r="478" spans="2:12" ht="25.5" x14ac:dyDescent="0.25">
      <c r="B478" s="41"/>
      <c r="C478" s="10"/>
      <c r="D478" s="43"/>
      <c r="E478" s="35" t="s">
        <v>296</v>
      </c>
      <c r="F478" s="30">
        <v>0</v>
      </c>
      <c r="G478" s="29">
        <v>0</v>
      </c>
      <c r="H478" s="29">
        <v>0</v>
      </c>
      <c r="I478" s="29">
        <v>0</v>
      </c>
      <c r="J478" s="29">
        <v>0</v>
      </c>
      <c r="K478" s="29">
        <f t="shared" si="178"/>
        <v>0</v>
      </c>
      <c r="L478" s="42"/>
    </row>
    <row r="479" spans="2:12" x14ac:dyDescent="0.25">
      <c r="B479" s="39" t="s">
        <v>367</v>
      </c>
      <c r="C479" s="35"/>
      <c r="D479" s="43" t="s">
        <v>366</v>
      </c>
      <c r="E479" s="35" t="s">
        <v>298</v>
      </c>
      <c r="F479" s="30">
        <f>SUM(F480:F483)</f>
        <v>0</v>
      </c>
      <c r="G479" s="30">
        <f t="shared" ref="G479:K479" si="179">SUM(G480:G483)</f>
        <v>0</v>
      </c>
      <c r="H479" s="30">
        <f t="shared" si="179"/>
        <v>100</v>
      </c>
      <c r="I479" s="30">
        <f t="shared" si="179"/>
        <v>0</v>
      </c>
      <c r="J479" s="30">
        <f t="shared" si="179"/>
        <v>0</v>
      </c>
      <c r="K479" s="30">
        <f t="shared" si="179"/>
        <v>100</v>
      </c>
      <c r="L479" s="42" t="s">
        <v>378</v>
      </c>
    </row>
    <row r="480" spans="2:12" ht="25.5" x14ac:dyDescent="0.25">
      <c r="B480" s="40"/>
      <c r="C480" s="35"/>
      <c r="D480" s="43"/>
      <c r="E480" s="35" t="s">
        <v>293</v>
      </c>
      <c r="F480" s="30">
        <v>0</v>
      </c>
      <c r="G480" s="29">
        <v>0</v>
      </c>
      <c r="H480" s="29">
        <v>100</v>
      </c>
      <c r="I480" s="29">
        <v>0</v>
      </c>
      <c r="J480" s="29">
        <v>0</v>
      </c>
      <c r="K480" s="29">
        <f>SUM(F480:J480)</f>
        <v>100</v>
      </c>
      <c r="L480" s="42"/>
    </row>
    <row r="481" spans="2:12" ht="25.5" x14ac:dyDescent="0.25">
      <c r="B481" s="40"/>
      <c r="C481" s="10"/>
      <c r="D481" s="43"/>
      <c r="E481" s="35" t="s">
        <v>294</v>
      </c>
      <c r="F481" s="30">
        <v>0</v>
      </c>
      <c r="G481" s="29">
        <v>0</v>
      </c>
      <c r="H481" s="29">
        <v>0</v>
      </c>
      <c r="I481" s="29">
        <v>0</v>
      </c>
      <c r="J481" s="29">
        <v>0</v>
      </c>
      <c r="K481" s="29">
        <f t="shared" ref="K481:K483" si="180">SUM(F481:J481)</f>
        <v>0</v>
      </c>
      <c r="L481" s="42"/>
    </row>
    <row r="482" spans="2:12" ht="25.5" x14ac:dyDescent="0.25">
      <c r="B482" s="40"/>
      <c r="C482" s="10"/>
      <c r="D482" s="43"/>
      <c r="E482" s="35" t="s">
        <v>295</v>
      </c>
      <c r="F482" s="30">
        <v>0</v>
      </c>
      <c r="G482" s="29">
        <v>0</v>
      </c>
      <c r="H482" s="29">
        <v>0</v>
      </c>
      <c r="I482" s="29">
        <v>0</v>
      </c>
      <c r="J482" s="29">
        <v>0</v>
      </c>
      <c r="K482" s="29">
        <f t="shared" si="180"/>
        <v>0</v>
      </c>
      <c r="L482" s="42"/>
    </row>
    <row r="483" spans="2:12" ht="25.5" x14ac:dyDescent="0.25">
      <c r="B483" s="41"/>
      <c r="C483" s="10"/>
      <c r="D483" s="43"/>
      <c r="E483" s="35" t="s">
        <v>296</v>
      </c>
      <c r="F483" s="30">
        <v>0</v>
      </c>
      <c r="G483" s="29">
        <v>0</v>
      </c>
      <c r="H483" s="29">
        <v>0</v>
      </c>
      <c r="I483" s="29">
        <v>0</v>
      </c>
      <c r="J483" s="29">
        <v>0</v>
      </c>
      <c r="K483" s="29">
        <f t="shared" si="180"/>
        <v>0</v>
      </c>
      <c r="L483" s="42"/>
    </row>
    <row r="484" spans="2:12" x14ac:dyDescent="0.25">
      <c r="B484" s="39" t="s">
        <v>365</v>
      </c>
      <c r="C484" s="35"/>
      <c r="D484" s="43" t="s">
        <v>364</v>
      </c>
      <c r="E484" s="35" t="s">
        <v>298</v>
      </c>
      <c r="F484" s="30">
        <f>SUM(F485:F488)</f>
        <v>0</v>
      </c>
      <c r="G484" s="30">
        <f t="shared" ref="G484:K484" si="181">SUM(G485:G488)</f>
        <v>0</v>
      </c>
      <c r="H484" s="30">
        <f t="shared" si="181"/>
        <v>0</v>
      </c>
      <c r="I484" s="30">
        <f t="shared" si="181"/>
        <v>532.9</v>
      </c>
      <c r="J484" s="30">
        <f t="shared" si="181"/>
        <v>0</v>
      </c>
      <c r="K484" s="30">
        <f t="shared" si="181"/>
        <v>532.9</v>
      </c>
      <c r="L484" s="42"/>
    </row>
    <row r="485" spans="2:12" ht="25.5" x14ac:dyDescent="0.25">
      <c r="B485" s="40"/>
      <c r="C485" s="35"/>
      <c r="D485" s="43"/>
      <c r="E485" s="35" t="s">
        <v>293</v>
      </c>
      <c r="F485" s="30">
        <v>0</v>
      </c>
      <c r="G485" s="29">
        <v>0</v>
      </c>
      <c r="H485" s="29">
        <v>0</v>
      </c>
      <c r="I485" s="29">
        <v>532.9</v>
      </c>
      <c r="J485" s="29">
        <v>0</v>
      </c>
      <c r="K485" s="29">
        <f>SUM(F485:J485)</f>
        <v>532.9</v>
      </c>
      <c r="L485" s="42"/>
    </row>
    <row r="486" spans="2:12" ht="25.5" x14ac:dyDescent="0.25">
      <c r="B486" s="40"/>
      <c r="C486" s="10"/>
      <c r="D486" s="43"/>
      <c r="E486" s="35" t="s">
        <v>294</v>
      </c>
      <c r="F486" s="30">
        <v>0</v>
      </c>
      <c r="G486" s="29">
        <v>0</v>
      </c>
      <c r="H486" s="29">
        <v>0</v>
      </c>
      <c r="I486" s="29">
        <v>0</v>
      </c>
      <c r="J486" s="29">
        <v>0</v>
      </c>
      <c r="K486" s="29">
        <f t="shared" ref="K486:K488" si="182">SUM(F486:J486)</f>
        <v>0</v>
      </c>
      <c r="L486" s="42"/>
    </row>
    <row r="487" spans="2:12" ht="25.5" x14ac:dyDescent="0.25">
      <c r="B487" s="40"/>
      <c r="C487" s="10"/>
      <c r="D487" s="43"/>
      <c r="E487" s="35" t="s">
        <v>295</v>
      </c>
      <c r="F487" s="30">
        <v>0</v>
      </c>
      <c r="G487" s="29">
        <v>0</v>
      </c>
      <c r="H487" s="29">
        <v>0</v>
      </c>
      <c r="I487" s="29">
        <v>0</v>
      </c>
      <c r="J487" s="29">
        <v>0</v>
      </c>
      <c r="K487" s="29">
        <f t="shared" si="182"/>
        <v>0</v>
      </c>
      <c r="L487" s="42"/>
    </row>
    <row r="488" spans="2:12" ht="25.5" x14ac:dyDescent="0.25">
      <c r="B488" s="41"/>
      <c r="C488" s="10"/>
      <c r="D488" s="43"/>
      <c r="E488" s="35" t="s">
        <v>296</v>
      </c>
      <c r="F488" s="30">
        <v>0</v>
      </c>
      <c r="G488" s="29">
        <v>0</v>
      </c>
      <c r="H488" s="29">
        <v>0</v>
      </c>
      <c r="I488" s="29">
        <v>0</v>
      </c>
      <c r="J488" s="29">
        <v>0</v>
      </c>
      <c r="K488" s="29">
        <f t="shared" si="182"/>
        <v>0</v>
      </c>
      <c r="L488" s="42"/>
    </row>
    <row r="489" spans="2:12" x14ac:dyDescent="0.25">
      <c r="B489" s="39" t="s">
        <v>363</v>
      </c>
      <c r="C489" s="35"/>
      <c r="D489" s="43" t="s">
        <v>362</v>
      </c>
      <c r="E489" s="35" t="s">
        <v>298</v>
      </c>
      <c r="F489" s="30">
        <f>SUM(F490:F493)</f>
        <v>0</v>
      </c>
      <c r="G489" s="30">
        <f t="shared" ref="G489:K489" si="183">SUM(G490:G493)</f>
        <v>0</v>
      </c>
      <c r="H489" s="30">
        <f t="shared" si="183"/>
        <v>555</v>
      </c>
      <c r="I489" s="30">
        <f t="shared" si="183"/>
        <v>0</v>
      </c>
      <c r="J489" s="30">
        <f t="shared" si="183"/>
        <v>0</v>
      </c>
      <c r="K489" s="30">
        <f t="shared" si="183"/>
        <v>555</v>
      </c>
      <c r="L489" s="42" t="s">
        <v>378</v>
      </c>
    </row>
    <row r="490" spans="2:12" ht="25.5" x14ac:dyDescent="0.25">
      <c r="B490" s="40"/>
      <c r="C490" s="35"/>
      <c r="D490" s="43"/>
      <c r="E490" s="35" t="s">
        <v>293</v>
      </c>
      <c r="F490" s="30">
        <v>0</v>
      </c>
      <c r="G490" s="29">
        <v>0</v>
      </c>
      <c r="H490" s="29">
        <v>555</v>
      </c>
      <c r="I490" s="29">
        <v>0</v>
      </c>
      <c r="J490" s="29">
        <v>0</v>
      </c>
      <c r="K490" s="29">
        <f>SUM(F490:J490)</f>
        <v>555</v>
      </c>
      <c r="L490" s="42"/>
    </row>
    <row r="491" spans="2:12" ht="25.5" x14ac:dyDescent="0.25">
      <c r="B491" s="40"/>
      <c r="C491" s="10"/>
      <c r="D491" s="43"/>
      <c r="E491" s="35" t="s">
        <v>294</v>
      </c>
      <c r="F491" s="30">
        <v>0</v>
      </c>
      <c r="G491" s="29">
        <v>0</v>
      </c>
      <c r="H491" s="29">
        <v>0</v>
      </c>
      <c r="I491" s="29">
        <v>0</v>
      </c>
      <c r="J491" s="29">
        <v>0</v>
      </c>
      <c r="K491" s="29">
        <f t="shared" ref="K491:K493" si="184">SUM(F491:J491)</f>
        <v>0</v>
      </c>
      <c r="L491" s="42"/>
    </row>
    <row r="492" spans="2:12" ht="25.5" x14ac:dyDescent="0.25">
      <c r="B492" s="40"/>
      <c r="C492" s="10"/>
      <c r="D492" s="43"/>
      <c r="E492" s="35" t="s">
        <v>295</v>
      </c>
      <c r="F492" s="30">
        <v>0</v>
      </c>
      <c r="G492" s="29">
        <v>0</v>
      </c>
      <c r="H492" s="29">
        <v>0</v>
      </c>
      <c r="I492" s="29">
        <v>0</v>
      </c>
      <c r="J492" s="29">
        <v>0</v>
      </c>
      <c r="K492" s="29">
        <f t="shared" si="184"/>
        <v>0</v>
      </c>
      <c r="L492" s="42"/>
    </row>
    <row r="493" spans="2:12" ht="25.5" x14ac:dyDescent="0.25">
      <c r="B493" s="41"/>
      <c r="C493" s="10"/>
      <c r="D493" s="43"/>
      <c r="E493" s="35" t="s">
        <v>296</v>
      </c>
      <c r="F493" s="30">
        <v>0</v>
      </c>
      <c r="G493" s="29">
        <v>0</v>
      </c>
      <c r="H493" s="29">
        <v>0</v>
      </c>
      <c r="I493" s="29">
        <v>0</v>
      </c>
      <c r="J493" s="29">
        <v>0</v>
      </c>
      <c r="K493" s="29">
        <f t="shared" si="184"/>
        <v>0</v>
      </c>
      <c r="L493" s="42"/>
    </row>
    <row r="494" spans="2:12" x14ac:dyDescent="0.25">
      <c r="B494" s="39" t="s">
        <v>361</v>
      </c>
      <c r="C494" s="35"/>
      <c r="D494" s="43" t="s">
        <v>360</v>
      </c>
      <c r="E494" s="35" t="s">
        <v>298</v>
      </c>
      <c r="F494" s="30">
        <f>SUM(F495:F498)</f>
        <v>202.72499999999999</v>
      </c>
      <c r="G494" s="30">
        <f t="shared" ref="G494:K494" si="185">SUM(G495:G498)</f>
        <v>0</v>
      </c>
      <c r="H494" s="30">
        <f t="shared" si="185"/>
        <v>0</v>
      </c>
      <c r="I494" s="30">
        <f t="shared" si="185"/>
        <v>0</v>
      </c>
      <c r="J494" s="30">
        <f t="shared" si="185"/>
        <v>0</v>
      </c>
      <c r="K494" s="30">
        <f t="shared" si="185"/>
        <v>202.72499999999999</v>
      </c>
      <c r="L494" s="42"/>
    </row>
    <row r="495" spans="2:12" ht="25.5" x14ac:dyDescent="0.25">
      <c r="B495" s="40"/>
      <c r="C495" s="35"/>
      <c r="D495" s="43"/>
      <c r="E495" s="35" t="s">
        <v>293</v>
      </c>
      <c r="F495" s="30">
        <v>202.72499999999999</v>
      </c>
      <c r="G495" s="29">
        <v>0</v>
      </c>
      <c r="H495" s="29">
        <v>0</v>
      </c>
      <c r="I495" s="29">
        <v>0</v>
      </c>
      <c r="J495" s="29">
        <v>0</v>
      </c>
      <c r="K495" s="29">
        <f>SUM(F495:J495)</f>
        <v>202.72499999999999</v>
      </c>
      <c r="L495" s="42"/>
    </row>
    <row r="496" spans="2:12" ht="25.5" x14ac:dyDescent="0.25">
      <c r="B496" s="40"/>
      <c r="C496" s="10"/>
      <c r="D496" s="43"/>
      <c r="E496" s="35" t="s">
        <v>294</v>
      </c>
      <c r="F496" s="30">
        <v>0</v>
      </c>
      <c r="G496" s="29">
        <v>0</v>
      </c>
      <c r="H496" s="29">
        <v>0</v>
      </c>
      <c r="I496" s="29">
        <v>0</v>
      </c>
      <c r="J496" s="29">
        <v>0</v>
      </c>
      <c r="K496" s="29">
        <f t="shared" ref="K496:K498" si="186">SUM(F496:J496)</f>
        <v>0</v>
      </c>
      <c r="L496" s="42"/>
    </row>
    <row r="497" spans="2:12" ht="25.5" x14ac:dyDescent="0.25">
      <c r="B497" s="40"/>
      <c r="C497" s="10"/>
      <c r="D497" s="43"/>
      <c r="E497" s="35" t="s">
        <v>295</v>
      </c>
      <c r="F497" s="30">
        <v>0</v>
      </c>
      <c r="G497" s="29">
        <v>0</v>
      </c>
      <c r="H497" s="29">
        <v>0</v>
      </c>
      <c r="I497" s="29">
        <v>0</v>
      </c>
      <c r="J497" s="29">
        <v>0</v>
      </c>
      <c r="K497" s="29">
        <f t="shared" si="186"/>
        <v>0</v>
      </c>
      <c r="L497" s="42"/>
    </row>
    <row r="498" spans="2:12" ht="25.5" x14ac:dyDescent="0.25">
      <c r="B498" s="41"/>
      <c r="C498" s="10"/>
      <c r="D498" s="43"/>
      <c r="E498" s="35" t="s">
        <v>296</v>
      </c>
      <c r="F498" s="30">
        <v>0</v>
      </c>
      <c r="G498" s="29">
        <v>0</v>
      </c>
      <c r="H498" s="29">
        <v>0</v>
      </c>
      <c r="I498" s="29">
        <v>0</v>
      </c>
      <c r="J498" s="29">
        <v>0</v>
      </c>
      <c r="K498" s="29">
        <f t="shared" si="186"/>
        <v>0</v>
      </c>
      <c r="L498" s="42"/>
    </row>
    <row r="499" spans="2:12" x14ac:dyDescent="0.25">
      <c r="B499" s="61" t="s">
        <v>359</v>
      </c>
      <c r="C499" s="35"/>
      <c r="D499" s="43" t="s">
        <v>358</v>
      </c>
      <c r="E499" s="35" t="s">
        <v>298</v>
      </c>
      <c r="F499" s="30">
        <f>SUM(F500:F503)</f>
        <v>155.15199999999999</v>
      </c>
      <c r="G499" s="30">
        <f t="shared" ref="G499:K499" si="187">SUM(G500:G503)</f>
        <v>0</v>
      </c>
      <c r="H499" s="30">
        <f t="shared" si="187"/>
        <v>0</v>
      </c>
      <c r="I499" s="30">
        <f t="shared" si="187"/>
        <v>0</v>
      </c>
      <c r="J499" s="30">
        <f t="shared" si="187"/>
        <v>0</v>
      </c>
      <c r="K499" s="30">
        <f t="shared" si="187"/>
        <v>155.15199999999999</v>
      </c>
      <c r="L499" s="42" t="s">
        <v>378</v>
      </c>
    </row>
    <row r="500" spans="2:12" ht="25.5" x14ac:dyDescent="0.25">
      <c r="B500" s="65"/>
      <c r="C500" s="35"/>
      <c r="D500" s="43"/>
      <c r="E500" s="35" t="s">
        <v>293</v>
      </c>
      <c r="F500" s="30">
        <v>155.15199999999999</v>
      </c>
      <c r="G500" s="29">
        <v>0</v>
      </c>
      <c r="H500" s="29">
        <v>0</v>
      </c>
      <c r="I500" s="29">
        <v>0</v>
      </c>
      <c r="J500" s="29">
        <v>0</v>
      </c>
      <c r="K500" s="29">
        <f>SUM(F500:J500)</f>
        <v>155.15199999999999</v>
      </c>
      <c r="L500" s="42"/>
    </row>
    <row r="501" spans="2:12" ht="25.5" x14ac:dyDescent="0.25">
      <c r="B501" s="65"/>
      <c r="C501" s="35"/>
      <c r="D501" s="43"/>
      <c r="E501" s="35" t="s">
        <v>294</v>
      </c>
      <c r="F501" s="30">
        <v>0</v>
      </c>
      <c r="G501" s="29">
        <v>0</v>
      </c>
      <c r="H501" s="29">
        <v>0</v>
      </c>
      <c r="I501" s="29">
        <v>0</v>
      </c>
      <c r="J501" s="29">
        <v>0</v>
      </c>
      <c r="K501" s="29">
        <f t="shared" ref="K501:K503" si="188">SUM(F501:J501)</f>
        <v>0</v>
      </c>
      <c r="L501" s="42"/>
    </row>
    <row r="502" spans="2:12" ht="25.5" x14ac:dyDescent="0.25">
      <c r="B502" s="65"/>
      <c r="C502" s="10"/>
      <c r="D502" s="43"/>
      <c r="E502" s="35" t="s">
        <v>295</v>
      </c>
      <c r="F502" s="30">
        <v>0</v>
      </c>
      <c r="G502" s="29">
        <v>0</v>
      </c>
      <c r="H502" s="29">
        <v>0</v>
      </c>
      <c r="I502" s="29">
        <v>0</v>
      </c>
      <c r="J502" s="29">
        <v>0</v>
      </c>
      <c r="K502" s="29">
        <f t="shared" si="188"/>
        <v>0</v>
      </c>
      <c r="L502" s="42"/>
    </row>
    <row r="503" spans="2:12" ht="25.5" x14ac:dyDescent="0.25">
      <c r="B503" s="66"/>
      <c r="C503" s="10"/>
      <c r="D503" s="43"/>
      <c r="E503" s="35" t="s">
        <v>296</v>
      </c>
      <c r="F503" s="30">
        <v>0</v>
      </c>
      <c r="G503" s="29">
        <v>0</v>
      </c>
      <c r="H503" s="29">
        <v>0</v>
      </c>
      <c r="I503" s="29">
        <v>0</v>
      </c>
      <c r="J503" s="29">
        <v>0</v>
      </c>
      <c r="K503" s="29">
        <f t="shared" si="188"/>
        <v>0</v>
      </c>
      <c r="L503" s="42"/>
    </row>
    <row r="504" spans="2:12" x14ac:dyDescent="0.25">
      <c r="B504" s="39" t="s">
        <v>357</v>
      </c>
      <c r="C504" s="35"/>
      <c r="D504" s="43" t="s">
        <v>356</v>
      </c>
      <c r="E504" s="35" t="s">
        <v>298</v>
      </c>
      <c r="F504" s="30">
        <f>SUM(F505:F508)</f>
        <v>178.61500000000001</v>
      </c>
      <c r="G504" s="30">
        <f t="shared" ref="G504:K504" si="189">SUM(G505:G508)</f>
        <v>0</v>
      </c>
      <c r="H504" s="30">
        <f t="shared" si="189"/>
        <v>0</v>
      </c>
      <c r="I504" s="30">
        <f t="shared" si="189"/>
        <v>0</v>
      </c>
      <c r="J504" s="30">
        <f t="shared" si="189"/>
        <v>0</v>
      </c>
      <c r="K504" s="30">
        <f t="shared" si="189"/>
        <v>178.61500000000001</v>
      </c>
      <c r="L504" s="42"/>
    </row>
    <row r="505" spans="2:12" ht="25.5" x14ac:dyDescent="0.25">
      <c r="B505" s="40"/>
      <c r="C505" s="35"/>
      <c r="D505" s="43"/>
      <c r="E505" s="35" t="s">
        <v>293</v>
      </c>
      <c r="F505" s="30">
        <v>178.61500000000001</v>
      </c>
      <c r="G505" s="29">
        <v>0</v>
      </c>
      <c r="H505" s="29">
        <v>0</v>
      </c>
      <c r="I505" s="29">
        <v>0</v>
      </c>
      <c r="J505" s="29">
        <v>0</v>
      </c>
      <c r="K505" s="29">
        <f>SUM(F505:J505)</f>
        <v>178.61500000000001</v>
      </c>
      <c r="L505" s="42"/>
    </row>
    <row r="506" spans="2:12" ht="25.5" x14ac:dyDescent="0.25">
      <c r="B506" s="40"/>
      <c r="C506" s="35"/>
      <c r="D506" s="43"/>
      <c r="E506" s="35" t="s">
        <v>294</v>
      </c>
      <c r="F506" s="30">
        <v>0</v>
      </c>
      <c r="G506" s="29">
        <v>0</v>
      </c>
      <c r="H506" s="29">
        <v>0</v>
      </c>
      <c r="I506" s="29">
        <v>0</v>
      </c>
      <c r="J506" s="29">
        <v>0</v>
      </c>
      <c r="K506" s="29">
        <f t="shared" ref="K506:K508" si="190">SUM(F506:J506)</f>
        <v>0</v>
      </c>
      <c r="L506" s="42"/>
    </row>
    <row r="507" spans="2:12" ht="25.5" x14ac:dyDescent="0.25">
      <c r="B507" s="40"/>
      <c r="C507" s="10"/>
      <c r="D507" s="43"/>
      <c r="E507" s="35" t="s">
        <v>295</v>
      </c>
      <c r="F507" s="30">
        <v>0</v>
      </c>
      <c r="G507" s="29">
        <v>0</v>
      </c>
      <c r="H507" s="29">
        <v>0</v>
      </c>
      <c r="I507" s="29">
        <v>0</v>
      </c>
      <c r="J507" s="29">
        <v>0</v>
      </c>
      <c r="K507" s="29">
        <f t="shared" si="190"/>
        <v>0</v>
      </c>
      <c r="L507" s="42"/>
    </row>
    <row r="508" spans="2:12" ht="25.5" x14ac:dyDescent="0.25">
      <c r="B508" s="41"/>
      <c r="C508" s="10"/>
      <c r="D508" s="43"/>
      <c r="E508" s="35" t="s">
        <v>296</v>
      </c>
      <c r="F508" s="30">
        <v>0</v>
      </c>
      <c r="G508" s="29">
        <v>0</v>
      </c>
      <c r="H508" s="29">
        <v>0</v>
      </c>
      <c r="I508" s="29">
        <v>0</v>
      </c>
      <c r="J508" s="29">
        <v>0</v>
      </c>
      <c r="K508" s="29">
        <f t="shared" si="190"/>
        <v>0</v>
      </c>
      <c r="L508" s="42"/>
    </row>
    <row r="509" spans="2:12" x14ac:dyDescent="0.25">
      <c r="B509" s="39" t="s">
        <v>355</v>
      </c>
      <c r="C509" s="35"/>
      <c r="D509" s="43" t="s">
        <v>354</v>
      </c>
      <c r="E509" s="35" t="s">
        <v>298</v>
      </c>
      <c r="F509" s="30">
        <f>SUM(F510:F513)</f>
        <v>103.28</v>
      </c>
      <c r="G509" s="30">
        <f t="shared" ref="G509:K509" si="191">SUM(G510:G513)</f>
        <v>0</v>
      </c>
      <c r="H509" s="30">
        <f t="shared" si="191"/>
        <v>0</v>
      </c>
      <c r="I509" s="30">
        <f t="shared" si="191"/>
        <v>0</v>
      </c>
      <c r="J509" s="30">
        <f t="shared" si="191"/>
        <v>0</v>
      </c>
      <c r="K509" s="30">
        <f t="shared" si="191"/>
        <v>103.28</v>
      </c>
      <c r="L509" s="42"/>
    </row>
    <row r="510" spans="2:12" ht="25.5" x14ac:dyDescent="0.25">
      <c r="B510" s="40"/>
      <c r="C510" s="35"/>
      <c r="D510" s="43"/>
      <c r="E510" s="35" t="s">
        <v>293</v>
      </c>
      <c r="F510" s="30">
        <v>103.28</v>
      </c>
      <c r="G510" s="29">
        <v>0</v>
      </c>
      <c r="H510" s="29">
        <v>0</v>
      </c>
      <c r="I510" s="29">
        <v>0</v>
      </c>
      <c r="J510" s="29">
        <v>0</v>
      </c>
      <c r="K510" s="29">
        <f>SUM(F510:J510)</f>
        <v>103.28</v>
      </c>
      <c r="L510" s="42"/>
    </row>
    <row r="511" spans="2:12" ht="25.5" x14ac:dyDescent="0.25">
      <c r="B511" s="40"/>
      <c r="C511" s="35"/>
      <c r="D511" s="43"/>
      <c r="E511" s="35" t="s">
        <v>294</v>
      </c>
      <c r="F511" s="30">
        <v>0</v>
      </c>
      <c r="G511" s="29">
        <v>0</v>
      </c>
      <c r="H511" s="29">
        <v>0</v>
      </c>
      <c r="I511" s="29">
        <v>0</v>
      </c>
      <c r="J511" s="29">
        <v>0</v>
      </c>
      <c r="K511" s="29">
        <f t="shared" ref="K511:K513" si="192">SUM(F511:J511)</f>
        <v>0</v>
      </c>
      <c r="L511" s="42"/>
    </row>
    <row r="512" spans="2:12" ht="25.5" x14ac:dyDescent="0.25">
      <c r="B512" s="40"/>
      <c r="C512" s="10"/>
      <c r="D512" s="43"/>
      <c r="E512" s="35" t="s">
        <v>295</v>
      </c>
      <c r="F512" s="30">
        <v>0</v>
      </c>
      <c r="G512" s="29">
        <v>0</v>
      </c>
      <c r="H512" s="29">
        <v>0</v>
      </c>
      <c r="I512" s="29">
        <v>0</v>
      </c>
      <c r="J512" s="29">
        <v>0</v>
      </c>
      <c r="K512" s="29">
        <f t="shared" si="192"/>
        <v>0</v>
      </c>
      <c r="L512" s="42"/>
    </row>
    <row r="513" spans="2:12" ht="25.5" x14ac:dyDescent="0.25">
      <c r="B513" s="41"/>
      <c r="C513" s="10"/>
      <c r="D513" s="43"/>
      <c r="E513" s="35" t="s">
        <v>296</v>
      </c>
      <c r="F513" s="30">
        <v>0</v>
      </c>
      <c r="G513" s="29">
        <v>0</v>
      </c>
      <c r="H513" s="29">
        <v>0</v>
      </c>
      <c r="I513" s="29">
        <v>0</v>
      </c>
      <c r="J513" s="29">
        <v>0</v>
      </c>
      <c r="K513" s="29">
        <f t="shared" si="192"/>
        <v>0</v>
      </c>
      <c r="L513" s="42"/>
    </row>
    <row r="514" spans="2:12" x14ac:dyDescent="0.25">
      <c r="B514" s="39" t="s">
        <v>353</v>
      </c>
      <c r="C514" s="35"/>
      <c r="D514" s="43" t="s">
        <v>155</v>
      </c>
      <c r="E514" s="35" t="s">
        <v>298</v>
      </c>
      <c r="F514" s="30">
        <f>SUM(F515:F518)</f>
        <v>0</v>
      </c>
      <c r="G514" s="30">
        <f t="shared" ref="G514:K514" si="193">SUM(G515:G518)</f>
        <v>0</v>
      </c>
      <c r="H514" s="30">
        <f t="shared" si="193"/>
        <v>0</v>
      </c>
      <c r="I514" s="30">
        <f t="shared" si="193"/>
        <v>0</v>
      </c>
      <c r="J514" s="30">
        <f t="shared" si="193"/>
        <v>318.3</v>
      </c>
      <c r="K514" s="30">
        <f t="shared" si="193"/>
        <v>318.3</v>
      </c>
      <c r="L514" s="42" t="s">
        <v>378</v>
      </c>
    </row>
    <row r="515" spans="2:12" ht="25.5" x14ac:dyDescent="0.25">
      <c r="B515" s="40"/>
      <c r="C515" s="35"/>
      <c r="D515" s="43"/>
      <c r="E515" s="35" t="s">
        <v>293</v>
      </c>
      <c r="F515" s="30">
        <v>0</v>
      </c>
      <c r="G515" s="29">
        <v>0</v>
      </c>
      <c r="H515" s="29">
        <v>0</v>
      </c>
      <c r="I515" s="29">
        <v>0</v>
      </c>
      <c r="J515" s="29">
        <v>318.3</v>
      </c>
      <c r="K515" s="29">
        <f>SUM(F515:J515)</f>
        <v>318.3</v>
      </c>
      <c r="L515" s="42"/>
    </row>
    <row r="516" spans="2:12" ht="25.5" x14ac:dyDescent="0.25">
      <c r="B516" s="40"/>
      <c r="C516" s="35"/>
      <c r="D516" s="43"/>
      <c r="E516" s="35" t="s">
        <v>294</v>
      </c>
      <c r="F516" s="30">
        <v>0</v>
      </c>
      <c r="G516" s="29">
        <v>0</v>
      </c>
      <c r="H516" s="29">
        <v>0</v>
      </c>
      <c r="I516" s="29">
        <v>0</v>
      </c>
      <c r="J516" s="29">
        <v>0</v>
      </c>
      <c r="K516" s="29">
        <f t="shared" ref="K516:K518" si="194">SUM(F516:J516)</f>
        <v>0</v>
      </c>
      <c r="L516" s="42"/>
    </row>
    <row r="517" spans="2:12" ht="25.5" x14ac:dyDescent="0.25">
      <c r="B517" s="40"/>
      <c r="C517" s="35"/>
      <c r="D517" s="43"/>
      <c r="E517" s="35" t="s">
        <v>295</v>
      </c>
      <c r="F517" s="30">
        <v>0</v>
      </c>
      <c r="G517" s="29">
        <v>0</v>
      </c>
      <c r="H517" s="29">
        <v>0</v>
      </c>
      <c r="I517" s="29">
        <v>0</v>
      </c>
      <c r="J517" s="29">
        <v>0</v>
      </c>
      <c r="K517" s="29">
        <f t="shared" si="194"/>
        <v>0</v>
      </c>
      <c r="L517" s="42"/>
    </row>
    <row r="518" spans="2:12" ht="25.5" x14ac:dyDescent="0.25">
      <c r="B518" s="41"/>
      <c r="C518" s="35"/>
      <c r="D518" s="43"/>
      <c r="E518" s="35" t="s">
        <v>296</v>
      </c>
      <c r="F518" s="30">
        <v>0</v>
      </c>
      <c r="G518" s="29">
        <v>0</v>
      </c>
      <c r="H518" s="29">
        <v>0</v>
      </c>
      <c r="I518" s="29">
        <v>0</v>
      </c>
      <c r="J518" s="29">
        <v>0</v>
      </c>
      <c r="K518" s="29">
        <f t="shared" si="194"/>
        <v>0</v>
      </c>
      <c r="L518" s="42"/>
    </row>
    <row r="519" spans="2:12" x14ac:dyDescent="0.25">
      <c r="B519" s="39" t="s">
        <v>352</v>
      </c>
      <c r="C519" s="35"/>
      <c r="D519" s="43" t="s">
        <v>156</v>
      </c>
      <c r="E519" s="35" t="s">
        <v>298</v>
      </c>
      <c r="F519" s="30">
        <f>SUM(F520:F523)</f>
        <v>0</v>
      </c>
      <c r="G519" s="30">
        <f t="shared" ref="G519:K519" si="195">SUM(G520:G523)</f>
        <v>0</v>
      </c>
      <c r="H519" s="30">
        <f t="shared" si="195"/>
        <v>0</v>
      </c>
      <c r="I519" s="30">
        <f t="shared" si="195"/>
        <v>528</v>
      </c>
      <c r="J519" s="30">
        <f t="shared" si="195"/>
        <v>0</v>
      </c>
      <c r="K519" s="30">
        <f t="shared" si="195"/>
        <v>528</v>
      </c>
      <c r="L519" s="42"/>
    </row>
    <row r="520" spans="2:12" ht="25.5" x14ac:dyDescent="0.25">
      <c r="B520" s="40"/>
      <c r="C520" s="35"/>
      <c r="D520" s="43"/>
      <c r="E520" s="35" t="s">
        <v>293</v>
      </c>
      <c r="F520" s="30">
        <v>0</v>
      </c>
      <c r="G520" s="29">
        <v>0</v>
      </c>
      <c r="H520" s="29">
        <v>0</v>
      </c>
      <c r="I520" s="29">
        <v>528</v>
      </c>
      <c r="J520" s="29">
        <v>0</v>
      </c>
      <c r="K520" s="29">
        <f>SUM(F520:J520)</f>
        <v>528</v>
      </c>
      <c r="L520" s="42"/>
    </row>
    <row r="521" spans="2:12" ht="25.5" x14ac:dyDescent="0.25">
      <c r="B521" s="40"/>
      <c r="C521" s="35"/>
      <c r="D521" s="43"/>
      <c r="E521" s="35" t="s">
        <v>294</v>
      </c>
      <c r="F521" s="30">
        <v>0</v>
      </c>
      <c r="G521" s="29">
        <v>0</v>
      </c>
      <c r="H521" s="29">
        <v>0</v>
      </c>
      <c r="I521" s="29">
        <v>0</v>
      </c>
      <c r="J521" s="29">
        <v>0</v>
      </c>
      <c r="K521" s="29">
        <f t="shared" ref="K521:K523" si="196">SUM(F521:J521)</f>
        <v>0</v>
      </c>
      <c r="L521" s="42"/>
    </row>
    <row r="522" spans="2:12" ht="25.5" x14ac:dyDescent="0.25">
      <c r="B522" s="40"/>
      <c r="C522" s="10"/>
      <c r="D522" s="43"/>
      <c r="E522" s="35" t="s">
        <v>295</v>
      </c>
      <c r="F522" s="30">
        <v>0</v>
      </c>
      <c r="G522" s="29">
        <v>0</v>
      </c>
      <c r="H522" s="29">
        <v>0</v>
      </c>
      <c r="I522" s="29">
        <v>0</v>
      </c>
      <c r="J522" s="29">
        <v>0</v>
      </c>
      <c r="K522" s="29">
        <f t="shared" si="196"/>
        <v>0</v>
      </c>
      <c r="L522" s="42"/>
    </row>
    <row r="523" spans="2:12" ht="25.5" x14ac:dyDescent="0.25">
      <c r="B523" s="41"/>
      <c r="C523" s="10"/>
      <c r="D523" s="43"/>
      <c r="E523" s="35" t="s">
        <v>296</v>
      </c>
      <c r="F523" s="30">
        <v>0</v>
      </c>
      <c r="G523" s="29">
        <v>0</v>
      </c>
      <c r="H523" s="29">
        <v>0</v>
      </c>
      <c r="I523" s="29">
        <v>0</v>
      </c>
      <c r="J523" s="29">
        <v>0</v>
      </c>
      <c r="K523" s="29">
        <f t="shared" si="196"/>
        <v>0</v>
      </c>
      <c r="L523" s="42"/>
    </row>
    <row r="524" spans="2:12" ht="16.5" customHeight="1" x14ac:dyDescent="0.25">
      <c r="B524" s="42" t="s">
        <v>351</v>
      </c>
      <c r="C524" s="35"/>
      <c r="D524" s="43" t="s">
        <v>324</v>
      </c>
      <c r="E524" s="35" t="s">
        <v>298</v>
      </c>
      <c r="F524" s="30">
        <f>SUM(F525:F528)</f>
        <v>0</v>
      </c>
      <c r="G524" s="30">
        <f t="shared" ref="G524:K524" si="197">SUM(G525:G528)</f>
        <v>0</v>
      </c>
      <c r="H524" s="30">
        <f t="shared" si="197"/>
        <v>0</v>
      </c>
      <c r="I524" s="30">
        <f t="shared" si="197"/>
        <v>0</v>
      </c>
      <c r="J524" s="30">
        <f t="shared" si="197"/>
        <v>578.6</v>
      </c>
      <c r="K524" s="30">
        <f t="shared" si="197"/>
        <v>578.6</v>
      </c>
      <c r="L524" s="42" t="s">
        <v>378</v>
      </c>
    </row>
    <row r="525" spans="2:12" ht="30.75" customHeight="1" x14ac:dyDescent="0.25">
      <c r="B525" s="42"/>
      <c r="C525" s="35"/>
      <c r="D525" s="43"/>
      <c r="E525" s="35" t="s">
        <v>293</v>
      </c>
      <c r="F525" s="30">
        <v>0</v>
      </c>
      <c r="G525" s="29">
        <v>0</v>
      </c>
      <c r="H525" s="29">
        <v>0</v>
      </c>
      <c r="I525" s="29">
        <v>0</v>
      </c>
      <c r="J525" s="29">
        <v>578.6</v>
      </c>
      <c r="K525" s="29">
        <f>SUM(F525:J525)</f>
        <v>578.6</v>
      </c>
      <c r="L525" s="42"/>
    </row>
    <row r="526" spans="2:12" ht="30.75" customHeight="1" x14ac:dyDescent="0.25">
      <c r="B526" s="42"/>
      <c r="C526" s="35"/>
      <c r="D526" s="43"/>
      <c r="E526" s="35" t="s">
        <v>294</v>
      </c>
      <c r="F526" s="30">
        <v>0</v>
      </c>
      <c r="G526" s="29">
        <v>0</v>
      </c>
      <c r="H526" s="29">
        <v>0</v>
      </c>
      <c r="I526" s="29">
        <v>0</v>
      </c>
      <c r="J526" s="29">
        <v>0</v>
      </c>
      <c r="K526" s="29">
        <f t="shared" ref="K526:K528" si="198">SUM(F526:J526)</f>
        <v>0</v>
      </c>
      <c r="L526" s="42"/>
    </row>
    <row r="527" spans="2:12" ht="30.75" customHeight="1" x14ac:dyDescent="0.25">
      <c r="B527" s="42"/>
      <c r="C527" s="35"/>
      <c r="D527" s="43"/>
      <c r="E527" s="35" t="s">
        <v>295</v>
      </c>
      <c r="F527" s="30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f t="shared" si="198"/>
        <v>0</v>
      </c>
      <c r="L527" s="42"/>
    </row>
    <row r="528" spans="2:12" ht="30.75" customHeight="1" x14ac:dyDescent="0.25">
      <c r="B528" s="42"/>
      <c r="C528" s="35"/>
      <c r="D528" s="43"/>
      <c r="E528" s="35" t="s">
        <v>296</v>
      </c>
      <c r="F528" s="30">
        <v>0</v>
      </c>
      <c r="G528" s="29">
        <v>0</v>
      </c>
      <c r="H528" s="29">
        <v>0</v>
      </c>
      <c r="I528" s="29">
        <v>0</v>
      </c>
      <c r="J528" s="29">
        <v>0</v>
      </c>
      <c r="K528" s="29">
        <f t="shared" si="198"/>
        <v>0</v>
      </c>
      <c r="L528" s="42"/>
    </row>
    <row r="529" spans="2:12" ht="18.75" customHeight="1" x14ac:dyDescent="0.25">
      <c r="B529" s="42" t="s">
        <v>350</v>
      </c>
      <c r="C529" s="35" t="s">
        <v>325</v>
      </c>
      <c r="D529" s="43" t="s">
        <v>325</v>
      </c>
      <c r="E529" s="35" t="s">
        <v>298</v>
      </c>
      <c r="F529" s="30">
        <f>SUM(F530:F533)</f>
        <v>56.46</v>
      </c>
      <c r="G529" s="30">
        <f t="shared" ref="G529:K529" si="199">SUM(G530:G533)</f>
        <v>0</v>
      </c>
      <c r="H529" s="30">
        <f t="shared" si="199"/>
        <v>0</v>
      </c>
      <c r="I529" s="30">
        <f t="shared" si="199"/>
        <v>0</v>
      </c>
      <c r="J529" s="30">
        <f t="shared" si="199"/>
        <v>0</v>
      </c>
      <c r="K529" s="30">
        <f t="shared" si="199"/>
        <v>56.46</v>
      </c>
      <c r="L529" s="42"/>
    </row>
    <row r="530" spans="2:12" ht="25.5" x14ac:dyDescent="0.25">
      <c r="B530" s="42"/>
      <c r="C530" s="35"/>
      <c r="D530" s="43"/>
      <c r="E530" s="35" t="s">
        <v>293</v>
      </c>
      <c r="F530" s="30">
        <v>56.46</v>
      </c>
      <c r="G530" s="29">
        <v>0</v>
      </c>
      <c r="H530" s="29">
        <v>0</v>
      </c>
      <c r="I530" s="29">
        <v>0</v>
      </c>
      <c r="J530" s="29">
        <v>0</v>
      </c>
      <c r="K530" s="29">
        <f>SUM(F530:J530)</f>
        <v>56.46</v>
      </c>
      <c r="L530" s="42"/>
    </row>
    <row r="531" spans="2:12" ht="25.5" x14ac:dyDescent="0.25">
      <c r="B531" s="42"/>
      <c r="C531" s="35"/>
      <c r="D531" s="43"/>
      <c r="E531" s="35" t="s">
        <v>294</v>
      </c>
      <c r="F531" s="30">
        <v>0</v>
      </c>
      <c r="G531" s="29">
        <v>0</v>
      </c>
      <c r="H531" s="29">
        <v>0</v>
      </c>
      <c r="I531" s="29">
        <v>0</v>
      </c>
      <c r="J531" s="29">
        <v>0</v>
      </c>
      <c r="K531" s="29">
        <f t="shared" ref="K531:K533" si="200">SUM(F531:J531)</f>
        <v>0</v>
      </c>
      <c r="L531" s="42"/>
    </row>
    <row r="532" spans="2:12" ht="25.5" x14ac:dyDescent="0.25">
      <c r="B532" s="42"/>
      <c r="C532" s="35"/>
      <c r="D532" s="43"/>
      <c r="E532" s="35" t="s">
        <v>295</v>
      </c>
      <c r="F532" s="30">
        <v>0</v>
      </c>
      <c r="G532" s="29">
        <v>0</v>
      </c>
      <c r="H532" s="29">
        <v>0</v>
      </c>
      <c r="I532" s="29">
        <v>0</v>
      </c>
      <c r="J532" s="29">
        <v>0</v>
      </c>
      <c r="K532" s="29">
        <f t="shared" si="200"/>
        <v>0</v>
      </c>
      <c r="L532" s="42"/>
    </row>
    <row r="533" spans="2:12" ht="25.5" x14ac:dyDescent="0.25">
      <c r="B533" s="42"/>
      <c r="C533" s="35"/>
      <c r="D533" s="43"/>
      <c r="E533" s="35" t="s">
        <v>296</v>
      </c>
      <c r="F533" s="30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f t="shared" si="200"/>
        <v>0</v>
      </c>
      <c r="L533" s="42"/>
    </row>
    <row r="534" spans="2:12" x14ac:dyDescent="0.25">
      <c r="B534" s="18"/>
      <c r="C534" s="18"/>
      <c r="D534" s="19"/>
      <c r="E534" s="19"/>
      <c r="F534" s="19"/>
      <c r="G534" s="19"/>
      <c r="H534" s="19"/>
      <c r="I534" s="19"/>
      <c r="J534" s="19"/>
      <c r="K534" s="19"/>
      <c r="L534" s="19"/>
    </row>
    <row r="535" spans="2:12" x14ac:dyDescent="0.25">
      <c r="E535" s="4"/>
      <c r="F535" s="4"/>
      <c r="G535" s="4"/>
      <c r="H535" s="4"/>
      <c r="I535" s="4"/>
      <c r="J535" s="4"/>
      <c r="K535" s="4"/>
      <c r="L535" s="4"/>
    </row>
    <row r="536" spans="2:12" x14ac:dyDescent="0.25">
      <c r="E536" s="4"/>
      <c r="F536" s="4"/>
      <c r="G536" s="4"/>
      <c r="H536" s="4"/>
      <c r="I536" s="4"/>
      <c r="J536" s="4"/>
      <c r="K536" s="4"/>
      <c r="L536" s="4"/>
    </row>
    <row r="537" spans="2:12" x14ac:dyDescent="0.25">
      <c r="E537" s="4"/>
      <c r="F537" s="4"/>
      <c r="G537" s="4"/>
      <c r="H537" s="4"/>
      <c r="I537" s="4"/>
      <c r="J537" s="4"/>
      <c r="K537" s="4"/>
      <c r="L537" s="4"/>
    </row>
    <row r="538" spans="2:12" x14ac:dyDescent="0.25">
      <c r="E538" s="4"/>
      <c r="F538" s="4"/>
      <c r="G538" s="4"/>
      <c r="H538" s="4"/>
      <c r="I538" s="4"/>
      <c r="J538" s="4"/>
      <c r="K538" s="4"/>
      <c r="L538" s="4"/>
    </row>
    <row r="539" spans="2:12" x14ac:dyDescent="0.25">
      <c r="E539" s="4"/>
      <c r="F539" s="4"/>
      <c r="G539" s="4"/>
      <c r="H539" s="4"/>
      <c r="I539" s="4"/>
      <c r="J539" s="4"/>
      <c r="K539" s="4"/>
      <c r="L539" s="4"/>
    </row>
    <row r="540" spans="2:12" x14ac:dyDescent="0.25">
      <c r="E540" s="4"/>
      <c r="F540" s="4"/>
      <c r="G540" s="4"/>
      <c r="H540" s="4"/>
      <c r="I540" s="4"/>
      <c r="J540" s="4"/>
      <c r="K540" s="4"/>
      <c r="L540" s="4"/>
    </row>
    <row r="541" spans="2:12" x14ac:dyDescent="0.25">
      <c r="E541" s="4"/>
      <c r="F541" s="4"/>
      <c r="G541" s="4"/>
      <c r="H541" s="4"/>
      <c r="I541" s="4"/>
      <c r="J541" s="4"/>
      <c r="K541" s="4"/>
      <c r="L541" s="4"/>
    </row>
    <row r="542" spans="2:12" x14ac:dyDescent="0.25">
      <c r="E542" s="4"/>
      <c r="F542" s="4"/>
      <c r="G542" s="4"/>
      <c r="H542" s="4"/>
      <c r="I542" s="4"/>
      <c r="J542" s="4"/>
      <c r="K542" s="4"/>
      <c r="L542" s="4"/>
    </row>
    <row r="543" spans="2:12" x14ac:dyDescent="0.25">
      <c r="E543" s="4"/>
      <c r="F543" s="4"/>
      <c r="G543" s="4"/>
      <c r="H543" s="4"/>
      <c r="I543" s="4"/>
      <c r="J543" s="4"/>
      <c r="K543" s="4"/>
      <c r="L543" s="4"/>
    </row>
    <row r="544" spans="2:12" x14ac:dyDescent="0.25">
      <c r="E544" s="4"/>
      <c r="F544" s="4"/>
      <c r="G544" s="4"/>
      <c r="H544" s="4"/>
      <c r="I544" s="4"/>
      <c r="J544" s="4"/>
      <c r="K544" s="4"/>
      <c r="L544" s="4"/>
    </row>
    <row r="545" spans="5:12" x14ac:dyDescent="0.25">
      <c r="E545" s="4"/>
      <c r="F545" s="4"/>
      <c r="G545" s="4"/>
      <c r="H545" s="4"/>
      <c r="I545" s="4"/>
      <c r="J545" s="4"/>
      <c r="K545" s="4"/>
      <c r="L545" s="4"/>
    </row>
    <row r="546" spans="5:12" x14ac:dyDescent="0.25">
      <c r="E546" s="4"/>
      <c r="F546" s="4"/>
      <c r="G546" s="4"/>
      <c r="H546" s="4"/>
      <c r="I546" s="4"/>
      <c r="J546" s="4"/>
      <c r="K546" s="4"/>
      <c r="L546" s="4"/>
    </row>
    <row r="547" spans="5:12" x14ac:dyDescent="0.25">
      <c r="E547" s="4"/>
      <c r="F547" s="4"/>
      <c r="G547" s="4"/>
      <c r="H547" s="4"/>
      <c r="I547" s="4"/>
      <c r="J547" s="4"/>
      <c r="K547" s="4"/>
      <c r="L547" s="4"/>
    </row>
    <row r="548" spans="5:12" x14ac:dyDescent="0.25">
      <c r="E548" s="4"/>
      <c r="F548" s="4"/>
      <c r="G548" s="4"/>
      <c r="H548" s="4"/>
      <c r="I548" s="4"/>
      <c r="J548" s="4"/>
      <c r="K548" s="4"/>
      <c r="L548" s="4"/>
    </row>
    <row r="549" spans="5:12" x14ac:dyDescent="0.25">
      <c r="E549" s="4"/>
      <c r="F549" s="4"/>
      <c r="G549" s="4"/>
      <c r="H549" s="4"/>
      <c r="I549" s="4"/>
      <c r="J549" s="4"/>
      <c r="K549" s="4"/>
      <c r="L549" s="4"/>
    </row>
    <row r="550" spans="5:12" x14ac:dyDescent="0.25">
      <c r="E550" s="4"/>
      <c r="F550" s="4"/>
      <c r="G550" s="4"/>
      <c r="H550" s="4"/>
      <c r="I550" s="4"/>
      <c r="J550" s="4"/>
      <c r="K550" s="4"/>
      <c r="L550" s="4"/>
    </row>
    <row r="551" spans="5:12" x14ac:dyDescent="0.25">
      <c r="E551" s="4"/>
      <c r="F551" s="4"/>
      <c r="G551" s="4"/>
      <c r="H551" s="4"/>
      <c r="I551" s="4"/>
      <c r="J551" s="4"/>
      <c r="K551" s="4"/>
      <c r="L551" s="4"/>
    </row>
    <row r="552" spans="5:12" x14ac:dyDescent="0.25">
      <c r="E552" s="4"/>
      <c r="F552" s="4"/>
      <c r="G552" s="4"/>
      <c r="H552" s="4"/>
      <c r="I552" s="4"/>
      <c r="J552" s="4"/>
      <c r="K552" s="4"/>
      <c r="L552" s="4"/>
    </row>
    <row r="553" spans="5:12" x14ac:dyDescent="0.25">
      <c r="E553" s="4"/>
      <c r="F553" s="4"/>
      <c r="G553" s="4"/>
      <c r="H553" s="4"/>
      <c r="I553" s="4"/>
      <c r="J553" s="4"/>
      <c r="K553" s="4"/>
      <c r="L553" s="4"/>
    </row>
  </sheetData>
  <mergeCells count="276">
    <mergeCell ref="B217:B221"/>
    <mergeCell ref="D217:D221"/>
    <mergeCell ref="L212:L221"/>
    <mergeCell ref="L147:L151"/>
    <mergeCell ref="L142:L146"/>
    <mergeCell ref="L137:L141"/>
    <mergeCell ref="L112:L126"/>
    <mergeCell ref="L97:L111"/>
    <mergeCell ref="L87:L96"/>
    <mergeCell ref="B212:B216"/>
    <mergeCell ref="D212:D216"/>
    <mergeCell ref="D132:D136"/>
    <mergeCell ref="B132:B136"/>
    <mergeCell ref="D127:D131"/>
    <mergeCell ref="D122:D126"/>
    <mergeCell ref="D87:D91"/>
    <mergeCell ref="B87:B91"/>
    <mergeCell ref="B92:B96"/>
    <mergeCell ref="B97:B101"/>
    <mergeCell ref="B122:B126"/>
    <mergeCell ref="B127:B131"/>
    <mergeCell ref="L132:L136"/>
    <mergeCell ref="L127:L131"/>
    <mergeCell ref="D157:D161"/>
    <mergeCell ref="B157:B161"/>
    <mergeCell ref="D192:D196"/>
    <mergeCell ref="B192:B196"/>
    <mergeCell ref="L162:L171"/>
    <mergeCell ref="L157:L161"/>
    <mergeCell ref="B102:B106"/>
    <mergeCell ref="B107:B111"/>
    <mergeCell ref="D117:D121"/>
    <mergeCell ref="D112:D116"/>
    <mergeCell ref="D107:D111"/>
    <mergeCell ref="D102:D106"/>
    <mergeCell ref="D187:D191"/>
    <mergeCell ref="D142:D146"/>
    <mergeCell ref="B142:B146"/>
    <mergeCell ref="D137:D141"/>
    <mergeCell ref="B137:B141"/>
    <mergeCell ref="D167:D171"/>
    <mergeCell ref="B187:B191"/>
    <mergeCell ref="D182:D186"/>
    <mergeCell ref="B182:B186"/>
    <mergeCell ref="D147:D151"/>
    <mergeCell ref="D152:D156"/>
    <mergeCell ref="B152:B156"/>
    <mergeCell ref="D177:D181"/>
    <mergeCell ref="B177:B181"/>
    <mergeCell ref="D172:D176"/>
    <mergeCell ref="D97:D101"/>
    <mergeCell ref="D92:D96"/>
    <mergeCell ref="B112:B116"/>
    <mergeCell ref="B117:B121"/>
    <mergeCell ref="L16:L20"/>
    <mergeCell ref="B21:L21"/>
    <mergeCell ref="D16:D20"/>
    <mergeCell ref="B16:B20"/>
    <mergeCell ref="D22:D26"/>
    <mergeCell ref="D77:D81"/>
    <mergeCell ref="D82:D86"/>
    <mergeCell ref="B72:B76"/>
    <mergeCell ref="B77:B81"/>
    <mergeCell ref="B82:B86"/>
    <mergeCell ref="D72:D76"/>
    <mergeCell ref="L72:L81"/>
    <mergeCell ref="L67:L71"/>
    <mergeCell ref="L57:L66"/>
    <mergeCell ref="L52:L56"/>
    <mergeCell ref="L47:L51"/>
    <mergeCell ref="L37:L46"/>
    <mergeCell ref="L82:L86"/>
    <mergeCell ref="L27:L36"/>
    <mergeCell ref="F13:K13"/>
    <mergeCell ref="L13:L14"/>
    <mergeCell ref="D13:D14"/>
    <mergeCell ref="B13:B14"/>
    <mergeCell ref="D68:D71"/>
    <mergeCell ref="B67:B71"/>
    <mergeCell ref="D27:D31"/>
    <mergeCell ref="B47:B51"/>
    <mergeCell ref="D42:D46"/>
    <mergeCell ref="B42:B46"/>
    <mergeCell ref="D37:D41"/>
    <mergeCell ref="B37:B41"/>
    <mergeCell ref="B27:B31"/>
    <mergeCell ref="D32:D36"/>
    <mergeCell ref="B32:B36"/>
    <mergeCell ref="D62:D66"/>
    <mergeCell ref="D57:D61"/>
    <mergeCell ref="D52:D56"/>
    <mergeCell ref="D47:D51"/>
    <mergeCell ref="B52:B56"/>
    <mergeCell ref="B57:B61"/>
    <mergeCell ref="B62:B66"/>
    <mergeCell ref="B22:B26"/>
    <mergeCell ref="L22:L26"/>
    <mergeCell ref="D197:D201"/>
    <mergeCell ref="B197:B201"/>
    <mergeCell ref="B11:L11"/>
    <mergeCell ref="B12:L12"/>
    <mergeCell ref="E13:E14"/>
    <mergeCell ref="D529:D533"/>
    <mergeCell ref="B524:B528"/>
    <mergeCell ref="D524:D528"/>
    <mergeCell ref="D519:D523"/>
    <mergeCell ref="B519:B523"/>
    <mergeCell ref="D499:D503"/>
    <mergeCell ref="B499:B503"/>
    <mergeCell ref="D494:D498"/>
    <mergeCell ref="B494:B498"/>
    <mergeCell ref="D489:D493"/>
    <mergeCell ref="B489:B493"/>
    <mergeCell ref="D484:D488"/>
    <mergeCell ref="B484:B488"/>
    <mergeCell ref="D479:D483"/>
    <mergeCell ref="B479:B483"/>
    <mergeCell ref="D474:D478"/>
    <mergeCell ref="B474:B478"/>
    <mergeCell ref="D469:D473"/>
    <mergeCell ref="B469:B473"/>
    <mergeCell ref="B172:B176"/>
    <mergeCell ref="B147:B151"/>
    <mergeCell ref="D162:D166"/>
    <mergeCell ref="B162:B166"/>
    <mergeCell ref="B167:B171"/>
    <mergeCell ref="B267:B271"/>
    <mergeCell ref="D262:D266"/>
    <mergeCell ref="B262:B266"/>
    <mergeCell ref="D257:D261"/>
    <mergeCell ref="B257:B261"/>
    <mergeCell ref="D252:D256"/>
    <mergeCell ref="B252:B256"/>
    <mergeCell ref="D247:D251"/>
    <mergeCell ref="B247:B251"/>
    <mergeCell ref="B242:B246"/>
    <mergeCell ref="B202:B206"/>
    <mergeCell ref="D202:D206"/>
    <mergeCell ref="B207:B211"/>
    <mergeCell ref="D207:D211"/>
    <mergeCell ref="D237:D241"/>
    <mergeCell ref="B237:B241"/>
    <mergeCell ref="D232:D236"/>
    <mergeCell ref="B232:B236"/>
    <mergeCell ref="D222:D226"/>
    <mergeCell ref="B222:B226"/>
    <mergeCell ref="D227:D231"/>
    <mergeCell ref="B227:B231"/>
    <mergeCell ref="B272:B276"/>
    <mergeCell ref="D272:D276"/>
    <mergeCell ref="B277:B281"/>
    <mergeCell ref="D277:D281"/>
    <mergeCell ref="D287:D291"/>
    <mergeCell ref="D282:D286"/>
    <mergeCell ref="B282:B286"/>
    <mergeCell ref="B287:B291"/>
    <mergeCell ref="B292:B296"/>
    <mergeCell ref="D292:D296"/>
    <mergeCell ref="L393:L402"/>
    <mergeCell ref="L378:L392"/>
    <mergeCell ref="L368:L377"/>
    <mergeCell ref="B333:B337"/>
    <mergeCell ref="D338:D342"/>
    <mergeCell ref="B338:B342"/>
    <mergeCell ref="D333:D337"/>
    <mergeCell ref="D383:D387"/>
    <mergeCell ref="D378:D382"/>
    <mergeCell ref="B378:B382"/>
    <mergeCell ref="B383:B387"/>
    <mergeCell ref="D373:D377"/>
    <mergeCell ref="D368:D372"/>
    <mergeCell ref="L358:L362"/>
    <mergeCell ref="L363:L367"/>
    <mergeCell ref="B313:B317"/>
    <mergeCell ref="B297:B301"/>
    <mergeCell ref="D297:D301"/>
    <mergeCell ref="B318:B322"/>
    <mergeCell ref="B323:B327"/>
    <mergeCell ref="B328:B332"/>
    <mergeCell ref="B363:B367"/>
    <mergeCell ref="D403:D407"/>
    <mergeCell ref="B403:B407"/>
    <mergeCell ref="B308:B312"/>
    <mergeCell ref="B302:B306"/>
    <mergeCell ref="B509:B513"/>
    <mergeCell ref="B514:B518"/>
    <mergeCell ref="B529:B533"/>
    <mergeCell ref="D358:D362"/>
    <mergeCell ref="B358:B362"/>
    <mergeCell ref="D343:D347"/>
    <mergeCell ref="B343:B347"/>
    <mergeCell ref="D348:D352"/>
    <mergeCell ref="B348:B352"/>
    <mergeCell ref="D353:D357"/>
    <mergeCell ref="B353:B357"/>
    <mergeCell ref="D413:D417"/>
    <mergeCell ref="B413:B417"/>
    <mergeCell ref="D408:D412"/>
    <mergeCell ref="B408:B412"/>
    <mergeCell ref="B368:B372"/>
    <mergeCell ref="B373:B377"/>
    <mergeCell ref="D398:D402"/>
    <mergeCell ref="D393:D397"/>
    <mergeCell ref="B393:B397"/>
    <mergeCell ref="B398:B402"/>
    <mergeCell ref="D388:D392"/>
    <mergeCell ref="B388:B392"/>
    <mergeCell ref="D363:D367"/>
    <mergeCell ref="L524:L533"/>
    <mergeCell ref="L514:L523"/>
    <mergeCell ref="L499:L513"/>
    <mergeCell ref="L489:L498"/>
    <mergeCell ref="D514:D518"/>
    <mergeCell ref="D509:D513"/>
    <mergeCell ref="D504:D508"/>
    <mergeCell ref="L403:L412"/>
    <mergeCell ref="D459:D463"/>
    <mergeCell ref="D428:D432"/>
    <mergeCell ref="L413:L432"/>
    <mergeCell ref="D464:D468"/>
    <mergeCell ref="B459:B463"/>
    <mergeCell ref="D454:D458"/>
    <mergeCell ref="B454:B458"/>
    <mergeCell ref="D423:D427"/>
    <mergeCell ref="B423:B427"/>
    <mergeCell ref="D418:D422"/>
    <mergeCell ref="B418:B422"/>
    <mergeCell ref="B504:B508"/>
    <mergeCell ref="L479:L488"/>
    <mergeCell ref="L469:L478"/>
    <mergeCell ref="L459:L468"/>
    <mergeCell ref="L449:L458"/>
    <mergeCell ref="B433:L433"/>
    <mergeCell ref="D434:D438"/>
    <mergeCell ref="B434:B438"/>
    <mergeCell ref="D439:D443"/>
    <mergeCell ref="D444:D448"/>
    <mergeCell ref="D449:D453"/>
    <mergeCell ref="B439:B443"/>
    <mergeCell ref="B444:B448"/>
    <mergeCell ref="B449:B453"/>
    <mergeCell ref="L434:L448"/>
    <mergeCell ref="B428:B432"/>
    <mergeCell ref="B464:B468"/>
    <mergeCell ref="L227:L236"/>
    <mergeCell ref="L197:L201"/>
    <mergeCell ref="L192:L196"/>
    <mergeCell ref="L187:L191"/>
    <mergeCell ref="L172:L186"/>
    <mergeCell ref="L152:L156"/>
    <mergeCell ref="L222:L226"/>
    <mergeCell ref="L202:L206"/>
    <mergeCell ref="L207:L211"/>
    <mergeCell ref="L262:L266"/>
    <mergeCell ref="L252:L261"/>
    <mergeCell ref="L247:L251"/>
    <mergeCell ref="L242:L246"/>
    <mergeCell ref="L237:L241"/>
    <mergeCell ref="L348:L357"/>
    <mergeCell ref="L343:L347"/>
    <mergeCell ref="L328:L337"/>
    <mergeCell ref="L313:L327"/>
    <mergeCell ref="L267:L271"/>
    <mergeCell ref="L308:L312"/>
    <mergeCell ref="L272:L281"/>
    <mergeCell ref="L338:L342"/>
    <mergeCell ref="L282:L306"/>
    <mergeCell ref="D307:L307"/>
    <mergeCell ref="D328:D332"/>
    <mergeCell ref="D323:D327"/>
    <mergeCell ref="D318:D322"/>
    <mergeCell ref="D313:D317"/>
    <mergeCell ref="D308:D312"/>
    <mergeCell ref="D302:D306"/>
    <mergeCell ref="D242:D246"/>
    <mergeCell ref="D267:D271"/>
  </mergeCells>
  <phoneticPr fontId="3" type="noConversion"/>
  <pageMargins left="0.70866141732283472" right="0.51181102362204722" top="0.55118110236220474" bottom="0.35433070866141736" header="0.31496062992125984" footer="0.31496062992125984"/>
  <pageSetup paperSize="9" scale="66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расходы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2020-12-24T11:27:09Z</cp:lastPrinted>
  <dcterms:created xsi:type="dcterms:W3CDTF">2020-09-12T16:34:18Z</dcterms:created>
  <dcterms:modified xsi:type="dcterms:W3CDTF">2021-02-24T12:12:06Z</dcterms:modified>
</cp:coreProperties>
</file>