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ноябрь 2024\"/>
    </mc:Choice>
  </mc:AlternateContent>
  <xr:revisionPtr revIDLastSave="0" documentId="13_ncr:1_{44EE735F-FA74-4CB1-8E1A-27F95F4B64CC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риложение 1" sheetId="1" state="hidden" r:id="rId1"/>
    <sheet name="приложение 2" sheetId="2" state="hidden" r:id="rId2"/>
    <sheet name="план" sheetId="3" r:id="rId3"/>
    <sheet name="Лист1" sheetId="4" state="hidden" r:id="rId4"/>
  </sheets>
  <definedNames>
    <definedName name="_xlnm.Print_Titles" localSheetId="2">план!$8:$12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3" l="1"/>
  <c r="T35" i="3" l="1"/>
  <c r="T34" i="3"/>
  <c r="T33" i="3"/>
  <c r="T32" i="3"/>
  <c r="T31" i="3"/>
  <c r="T30" i="3"/>
  <c r="T29" i="3"/>
  <c r="T28" i="3"/>
  <c r="T27" i="3"/>
  <c r="K20" i="4"/>
  <c r="R15" i="3"/>
  <c r="T37" i="3"/>
  <c r="S15" i="3"/>
  <c r="Q15" i="3"/>
  <c r="P15" i="3"/>
  <c r="O15" i="3"/>
  <c r="T26" i="3"/>
  <c r="T25" i="3"/>
  <c r="T24" i="3"/>
  <c r="T54" i="3"/>
  <c r="T53" i="3"/>
  <c r="T51" i="3"/>
  <c r="T47" i="3"/>
  <c r="T46" i="3"/>
  <c r="T45" i="3"/>
  <c r="T36" i="3" s="1"/>
  <c r="T44" i="3"/>
  <c r="T42" i="3"/>
  <c r="T41" i="3"/>
  <c r="T40" i="3"/>
  <c r="T39" i="3"/>
  <c r="T38" i="3"/>
  <c r="T23" i="3"/>
  <c r="T21" i="3"/>
  <c r="T20" i="3"/>
  <c r="T19" i="3"/>
  <c r="T18" i="3"/>
  <c r="T17" i="3"/>
  <c r="T16" i="3"/>
  <c r="N52" i="3"/>
  <c r="N50" i="3"/>
  <c r="N43" i="3"/>
  <c r="T43" i="3" s="1"/>
  <c r="N22" i="3"/>
  <c r="T22" i="3" s="1"/>
  <c r="J7" i="1"/>
  <c r="F8" i="2"/>
  <c r="G8" i="2"/>
  <c r="F10" i="2"/>
  <c r="G10" i="2"/>
  <c r="E8" i="2"/>
  <c r="E10" i="2"/>
  <c r="T15" i="3" l="1"/>
  <c r="N15" i="3"/>
  <c r="N36" i="3"/>
  <c r="G24" i="2"/>
  <c r="G26" i="2"/>
  <c r="F24" i="2"/>
  <c r="F26" i="2"/>
  <c r="E24" i="2"/>
  <c r="E26" i="2"/>
  <c r="F29" i="2"/>
  <c r="F27" i="2" s="1"/>
  <c r="F23" i="2" s="1"/>
  <c r="G29" i="2"/>
  <c r="G25" i="2" s="1"/>
  <c r="E29" i="2"/>
  <c r="E25" i="2" s="1"/>
  <c r="N14" i="3" l="1"/>
  <c r="N13" i="3" s="1"/>
  <c r="F25" i="2"/>
  <c r="G27" i="2"/>
  <c r="G23" i="2" s="1"/>
  <c r="E27" i="2"/>
  <c r="E23" i="2" s="1"/>
  <c r="U36" i="3" l="1"/>
  <c r="V36" i="3"/>
  <c r="T50" i="3"/>
  <c r="U50" i="3"/>
  <c r="V50" i="3"/>
  <c r="E16" i="2" l="1"/>
  <c r="T52" i="3" l="1"/>
  <c r="T14" i="3" s="1"/>
  <c r="T13" i="3" s="1"/>
  <c r="U52" i="3"/>
  <c r="V52" i="3"/>
  <c r="U15" i="3" l="1"/>
  <c r="U14" i="3" s="1"/>
  <c r="V15" i="3"/>
  <c r="V14" i="3" s="1"/>
  <c r="V13" i="3" s="1"/>
  <c r="C27" i="2"/>
  <c r="C19" i="2"/>
  <c r="C11" i="2"/>
  <c r="F21" i="2" l="1"/>
  <c r="F13" i="2" s="1"/>
  <c r="F9" i="2" s="1"/>
  <c r="U13" i="3"/>
  <c r="E21" i="2"/>
  <c r="E13" i="2" s="1"/>
  <c r="E9" i="2" s="1"/>
  <c r="G21" i="2"/>
  <c r="G13" i="2" s="1"/>
  <c r="F11" i="2" l="1"/>
  <c r="F7" i="2" s="1"/>
  <c r="E19" i="2"/>
  <c r="E15" i="2" s="1"/>
  <c r="F19" i="2"/>
  <c r="E17" i="2"/>
  <c r="G19" i="2"/>
  <c r="G9" i="2"/>
  <c r="G11" i="2"/>
  <c r="G7" i="2" s="1"/>
  <c r="E11" i="2"/>
  <c r="E7" i="2" s="1"/>
  <c r="H11" i="4" s="1"/>
  <c r="B11" i="2" l="1"/>
  <c r="F15" i="2" l="1"/>
  <c r="G15" i="2"/>
  <c r="H13" i="4" l="1"/>
  <c r="H12" i="4"/>
  <c r="H15" i="4" l="1"/>
</calcChain>
</file>

<file path=xl/sharedStrings.xml><?xml version="1.0" encoding="utf-8"?>
<sst xmlns="http://schemas.openxmlformats.org/spreadsheetml/2006/main" count="351" uniqueCount="154">
  <si>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</si>
  <si>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</si>
  <si>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</si>
  <si>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</si>
  <si>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</si>
  <si>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</si>
  <si>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</si>
  <si>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</si>
  <si>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</si>
  <si>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</si>
  <si>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</si>
  <si>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</si>
  <si>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</si>
  <si>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</si>
  <si>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</si>
  <si>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</si>
  <si>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Общий объем  финансового обеспечения выполнения основных  мероприятий Программы</t>
  </si>
  <si>
    <t>Всего</t>
  </si>
  <si>
    <t>ОБ</t>
  </si>
  <si>
    <t>МБ</t>
  </si>
  <si>
    <t>ПП</t>
  </si>
  <si>
    <t xml:space="preserve">Приложение № 2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2
к Программе «Повышение безопасности дорожного движения»  </t>
  </si>
  <si>
    <t>кв.м.</t>
  </si>
  <si>
    <t>2026 г.</t>
  </si>
  <si>
    <t>п.м.</t>
  </si>
  <si>
    <t>ПЛАН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</si>
  <si>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</si>
  <si>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</si>
  <si>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</si>
  <si>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</si>
  <si>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</si>
  <si>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</si>
  <si>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</si>
  <si>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</si>
  <si>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</si>
  <si>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</si>
  <si>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</si>
  <si>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</si>
  <si>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Всего по программе</t>
  </si>
  <si>
    <t>х</t>
  </si>
  <si>
    <t>01</t>
  </si>
  <si>
    <t>единиц</t>
  </si>
  <si>
    <t>реализации муниципальной программы "Повышение безопасности дорожного движения"</t>
  </si>
  <si>
    <t>Осуществление дорожной деятельности в отношении автомобильных дорог, тротуаров общего пользования местного значения</t>
  </si>
  <si>
    <t xml:space="preserve">Ямочный ремонт (ремонт дорожного покрытия) </t>
  </si>
  <si>
    <t>Понижение бортовых камней</t>
  </si>
  <si>
    <t>Установка дорожных знаков со стойками</t>
  </si>
  <si>
    <t xml:space="preserve">Нанесение дорожной разметки </t>
  </si>
  <si>
    <t xml:space="preserve">Устройство и ремонт дорожных  ограждений  </t>
  </si>
  <si>
    <t>Устройство искусственных дорожных неровности, расположенных на территории Светлогорского городского округа Калининградской области</t>
  </si>
  <si>
    <t>Обустройство пешеходных переходов гобопроекционными инсталляциями</t>
  </si>
  <si>
    <t>Количество  приобретенного имущества</t>
  </si>
  <si>
    <t>Приобретение, установка и модернизация остановочных павильонов</t>
  </si>
  <si>
    <t>Протяженность  построенных и реконструированных улиц и дорог</t>
  </si>
  <si>
    <t>Протяженность отремонтированных тротуаров</t>
  </si>
  <si>
    <t>Площадь  территории</t>
  </si>
  <si>
    <t>шт</t>
  </si>
  <si>
    <t xml:space="preserve">Количество </t>
  </si>
  <si>
    <t>количество документации</t>
  </si>
  <si>
    <t xml:space="preserve"> кв.м.</t>
  </si>
  <si>
    <t>Протяженость</t>
  </si>
  <si>
    <t>Актуализация ПОДД на центральную историческую часть г. Светлогорска</t>
  </si>
  <si>
    <t>2026 год</t>
  </si>
  <si>
    <t>МКУ "ОЖКХ"</t>
  </si>
  <si>
    <t>Разработка комплексной схемы по организации дорожного движения и проведению мониторинга дорожного движения в г.Светлогорск Калининградской области</t>
  </si>
  <si>
    <t>Капитальный ремонт тротуара по ул. Курортная г. Светлогорск, Калининградской области</t>
  </si>
  <si>
    <t>Устройство пешеходного перехода, с установкой светофора на территории Светлогорского городского округа Калининградской области</t>
  </si>
  <si>
    <t>МБУ "ОКС"</t>
  </si>
  <si>
    <t>количество улиц на которых осуществляется ремонт дорожного покрытия, тротуаров, модернизация и ремонт тех. средств</t>
  </si>
  <si>
    <t>ед.</t>
  </si>
  <si>
    <t>Сведения
о целевых показателях (индикаторах) достижения целей МП, перечень основных 
мероприятий муниципальной программы</t>
  </si>
  <si>
    <t xml:space="preserve">Сведения
 о финансовом обеспечении выполнения основных мероприятий муниципальной программы </t>
  </si>
  <si>
    <t>1.1.</t>
  </si>
  <si>
    <t>на 2024 г. и плановый период 2025-2026 гг.</t>
  </si>
  <si>
    <t xml:space="preserve"> Приобретение и обустройство прочего муниципального имущества</t>
  </si>
  <si>
    <t xml:space="preserve"> Ремонт дорожного покрытия, модернизация и ремонт технических средств организации дорожного движения и сооружений на них      </t>
  </si>
  <si>
    <t>пбд_84530.01</t>
  </si>
  <si>
    <t>пбд_84530.02</t>
  </si>
  <si>
    <t>пбд_84530.03</t>
  </si>
  <si>
    <t>пбд_84530.04</t>
  </si>
  <si>
    <t>пбд_84540.01</t>
  </si>
  <si>
    <t>пбд_84540.02</t>
  </si>
  <si>
    <t>пбд_84540.03</t>
  </si>
  <si>
    <t>пбд_84540.04</t>
  </si>
  <si>
    <t>пбд_84540.05</t>
  </si>
  <si>
    <t>пбд_84540.06</t>
  </si>
  <si>
    <t>пбд_84540.07</t>
  </si>
  <si>
    <t>пбд_84540.08</t>
  </si>
  <si>
    <t>пбд_84540.09</t>
  </si>
  <si>
    <t>пбд_84550.01</t>
  </si>
  <si>
    <t>пбд_84560.01</t>
  </si>
  <si>
    <t>пбд_84560.02</t>
  </si>
  <si>
    <t>пбд_84530.05</t>
  </si>
  <si>
    <t>Капитальный ремонт участка тротуара по ул. Пионерской от д.24 до пересечения с ул. Пригородной в г. Светлогорске</t>
  </si>
  <si>
    <t>Ямочный ремонт асфальтобетонного покрытия</t>
  </si>
  <si>
    <t>Капитальный ремонт участка тротуара по ул. Пионерской  вблизи д. № 26 - магазин "Семья" в г. Светлогорске</t>
  </si>
  <si>
    <t>Капитальный ремонт участка тротуара по ул. Гагарина пересечения с ул. Садовой, до пересечения с ул. Ленина в  г. Светлогорске,  Светлогорского городского округа, Калининградской области</t>
  </si>
  <si>
    <t>Капитальный ремонт участка тротуара по ул. Гагарина  от Маяковского , до пересечения с ул. Садовой в  г. Светлогорске,  Светлогорского городского округа, Калининградской области</t>
  </si>
  <si>
    <t>МУ "Отдел по бюджету и финансам "Светлогорского городского округа"</t>
  </si>
  <si>
    <t>количество ДТП со смертельным исходом на 10 тыс. населения</t>
  </si>
  <si>
    <t>пбд_84530.06</t>
  </si>
  <si>
    <t>пбд_84530.07</t>
  </si>
  <si>
    <t>Разработка рабочей документации по организации дорожного движения</t>
  </si>
  <si>
    <t xml:space="preserve">Приложение № 1  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«Повышение безопасности дорожного движения»  </t>
  </si>
  <si>
    <t>Капитальный ремонт тротуара по ул. Карла Маркса  г. Светлогорска,  Светлогорского городского округа, Калининградской области</t>
  </si>
  <si>
    <t>Ответственный исполнитель:
МКУ «Отдел жилищно-коммунального хозяйства Светлогорского городского округа»</t>
  </si>
  <si>
    <t>Ответственный исполнитель:
МКУ «Отдел жилищно-коммунального хозяйства Светлогорского городского округа»,
Участники:  
сторонние организации по результату закупок товаров, работ и услуг</t>
  </si>
  <si>
    <t>Задача 1. Создание условий для обеспечения безопасности дорожного движения</t>
  </si>
  <si>
    <t>количество улиц, на которых осуществляется ремонт дорожного покрытия, тротуаров, модернизация и ремонт тех. средств</t>
  </si>
  <si>
    <t>пбд_84530.08</t>
  </si>
  <si>
    <t>Обустройство пешеходного перехода по ул. Яблоневая, вблизи д.13 в г. Светлогорске</t>
  </si>
  <si>
    <t>Количество</t>
  </si>
  <si>
    <t>пбд_84540.10</t>
  </si>
  <si>
    <t>пбд_84540.11</t>
  </si>
  <si>
    <t>Обустройство пешеходной дорожки по ул. Офицерской (ориентир дом № 2) в п. Приморье</t>
  </si>
  <si>
    <t xml:space="preserve">Капитальный ремонт тротуаров и ремонт тротуаров </t>
  </si>
  <si>
    <t xml:space="preserve">Количество  </t>
  </si>
  <si>
    <t>пбд_84530.09</t>
  </si>
  <si>
    <t>Капитальный ремонт тротуара по адресу: ул. Балтийская, д.6 в г. Светлогорске</t>
  </si>
  <si>
    <t>Обустройство тротуара со стороны ул. Хрустальной, с опорой освещения</t>
  </si>
  <si>
    <t>поправки 2024 г</t>
  </si>
  <si>
    <t>27.05.</t>
  </si>
  <si>
    <t>Совет</t>
  </si>
  <si>
    <t>04.07.</t>
  </si>
  <si>
    <t>письмо ожкх</t>
  </si>
  <si>
    <t>Обустройство тротуара и пешеходного перехода в г. Светлогорске по ул. Спортивной от пересечения с ул. Яблоневой до границы с Зеленоградским городского округа</t>
  </si>
  <si>
    <t>Капитальный ремонт тротуара ул. Балтийская, д.31</t>
  </si>
  <si>
    <t>Капитальный ремонт тротуара ул. Динамо 1А</t>
  </si>
  <si>
    <t>пбд_84530.10</t>
  </si>
  <si>
    <t>пбд_84530.11</t>
  </si>
  <si>
    <t>Площадь отремонтированного тротуара</t>
  </si>
  <si>
    <t xml:space="preserve">   от "03"  июля  2024 года № 263  </t>
  </si>
  <si>
    <t>Капитальный ремонт тротуара ул. Фруктовая, в районе д. № 10 г. Светлогорска,  Светлогорского городского округа, Калининградской области</t>
  </si>
  <si>
    <t>Капитальный ремонт тротуара по всей протяженности ул. Гоголя  г. Светлогорска,  Светлогорского городского округа, Калининградской области</t>
  </si>
  <si>
    <t>Капитальный ремонт тротуара ул.Ленинградская д.5 г. Светлогорска,  Светлогорского городского округа, Калининградской области</t>
  </si>
  <si>
    <t>Капитальный ремонт тротуара ул. Карла Маркса г. Светлогорска,  Светлогорского городского округа, Калининградской области</t>
  </si>
  <si>
    <t>Капитальный ремонт тротуара и пешеходного перехода по адресу Калининградский проспект (ориентир магазин Виктория) г. Светлогорска,  Светлогорского городского округа, Калининградской области</t>
  </si>
  <si>
    <t>Капитальный ремонт тротуара ул. Балтийская вблизи д. 15 г. Светлогорска,  Светлогорского городского округа, Калининградской области</t>
  </si>
  <si>
    <t>Капитальный ремонт тротуара по ул. Новая, вблизи конечной автобусной остановки г. Светлогорска,  Светлогорского городского округа, Калининградской области</t>
  </si>
  <si>
    <t>Капитальный ремонт тротуара по адресу Калининградский проспект вблизи суда г. Светлогорска,  Светлогорского городского округа, Калининградской области</t>
  </si>
  <si>
    <t>Капитальный ремонт дорожного покрытия на парковке вблизи магазина «Пятерочка» по адресу ул. Мичурина д. № 4 г. Светлогорска,  Светлогорского городского округа, Калининградской области</t>
  </si>
  <si>
    <t>пбд_84530.13</t>
  </si>
  <si>
    <t>пбд_84530.12</t>
  </si>
  <si>
    <t>пбд_84530.14</t>
  </si>
  <si>
    <t>пбд_84530.15</t>
  </si>
  <si>
    <t>пбд_84530.16</t>
  </si>
  <si>
    <t>пбд_84530.17</t>
  </si>
  <si>
    <t>пбд_84530.18</t>
  </si>
  <si>
    <t>пбд_84530.19</t>
  </si>
  <si>
    <t>пбд_84530.20</t>
  </si>
  <si>
    <t>распоряжение 11.2024</t>
  </si>
  <si>
    <t>Устройство пешеходной дорожки вблизи "Янтарь Холл"</t>
  </si>
  <si>
    <t>Выполнение  работ по устройству основания под автобусную остановку в г. Светлогорске</t>
  </si>
  <si>
    <t xml:space="preserve">  Приложение № 1                                                                                               к распоряжению администрации
			МО "Светлогорский городской округ"  
о			т "25"ноября 2024 года №  458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</si>
</sst>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.5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.5"/>
      <color theme="1" tint="4.9989318521683403E-2"/>
      <name val="Times New Roman"/>
      <family val="1"/>
      <charset val="204"/>
    </font>
    <font>
      <b/>
      <sz val="11"/>
      <color theme="1" tint="4.9989318521683403E-2"/>
      <name val="Calibri"/>
      <family val="2"/>
      <charset val="204"/>
      <scheme val="minor"/>
    </font>
    <font>
      <b/>
      <sz val="11.5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sz val="11"/>
      <color theme="1" tint="4.9989318521683403E-2"/>
      <name val="Calibri"/>
      <family val="2"/>
      <charset val="204"/>
      <scheme val="minor"/>
    </font>
    <font>
      <sz val="11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/>
    <xf numFmtId="4" fontId="14" fillId="0" borderId="1" xfId="0" applyNumberFormat="1" applyFont="1" applyBorder="1" applyAlignment="1">
      <alignment horizontal="right"/>
    </xf>
    <xf numFmtId="0" fontId="13" fillId="0" borderId="1" xfId="0" applyFont="1" applyBorder="1"/>
    <xf numFmtId="4" fontId="13" fillId="0" borderId="1" xfId="0" applyNumberFormat="1" applyFont="1" applyBorder="1"/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12" fillId="5" borderId="0" xfId="0" applyFont="1" applyFill="1"/>
    <xf numFmtId="0" fontId="0" fillId="5" borderId="0" xfId="0" applyFill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5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15" fillId="6" borderId="0" xfId="0" applyFont="1" applyFill="1"/>
    <xf numFmtId="16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FF0066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7"/>
  <sheetViews>
    <sheetView workbookViewId="0">
      <selection activeCell="G7" sqref="G7"/>
    </sheetView>
  </sheetViews>
  <sheetFormatPr defaultRowHeight="15" x14ac:dyDescent="0.25"/>
  <cols>
    <col min="3" max="3" width="40.42578125" customWidth="1"/>
    <col min="4" max="4" width="20.5703125" customWidth="1"/>
    <col min="5" max="5" width="15" customWidth="1"/>
    <col min="6" max="6" width="11.85546875" customWidth="1"/>
    <col min="10" max="10" width="11.7109375" customWidth="1"/>
    <col min="11" max="11" width="47.5703125" customWidth="1"/>
  </cols>
  <sheetData>
    <row r="1" spans="2:11" ht="22.5" customHeight="1" x14ac:dyDescent="0.25">
      <c r="J1" s="77" t="s">
        <v>103</v>
      </c>
      <c r="K1" s="78"/>
    </row>
    <row r="2" spans="2:11" ht="90.75" customHeight="1" x14ac:dyDescent="0.25">
      <c r="J2" s="78"/>
      <c r="K2" s="78"/>
    </row>
    <row r="3" spans="2:11" ht="63.75" customHeight="1" x14ac:dyDescent="0.25">
      <c r="B3" s="75" t="s">
        <v>70</v>
      </c>
      <c r="C3" s="76"/>
      <c r="D3" s="76"/>
      <c r="E3" s="76"/>
      <c r="F3" s="76"/>
      <c r="G3" s="76"/>
      <c r="H3" s="76"/>
      <c r="I3" s="76"/>
      <c r="J3" s="76"/>
      <c r="K3" s="76"/>
    </row>
    <row r="4" spans="2:11" ht="6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23</v>
      </c>
      <c r="J4" s="2" t="s">
        <v>7</v>
      </c>
      <c r="K4" s="2" t="s">
        <v>8</v>
      </c>
    </row>
    <row r="5" spans="2:11" ht="15.75" customHeight="1" x14ac:dyDescent="0.25">
      <c r="B5" s="2" t="s">
        <v>9</v>
      </c>
      <c r="C5" s="79" t="s">
        <v>107</v>
      </c>
      <c r="D5" s="80"/>
      <c r="E5" s="80"/>
      <c r="F5" s="80"/>
      <c r="G5" s="80"/>
      <c r="H5" s="80"/>
      <c r="I5" s="80"/>
      <c r="J5" s="80"/>
      <c r="K5" s="81"/>
    </row>
    <row r="6" spans="2:11" ht="160.5" customHeight="1" x14ac:dyDescent="0.25">
      <c r="B6" s="7" t="s">
        <v>72</v>
      </c>
      <c r="C6" s="82" t="s">
        <v>99</v>
      </c>
      <c r="D6" s="83"/>
      <c r="E6" s="2" t="s">
        <v>69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 t="s">
        <v>105</v>
      </c>
    </row>
    <row r="7" spans="2:11" ht="126" x14ac:dyDescent="0.25">
      <c r="B7" s="8" t="s">
        <v>40</v>
      </c>
      <c r="C7" s="1" t="s">
        <v>43</v>
      </c>
      <c r="D7" s="2" t="s">
        <v>108</v>
      </c>
      <c r="E7" s="50" t="s">
        <v>69</v>
      </c>
      <c r="F7" s="50">
        <v>28</v>
      </c>
      <c r="G7" s="50">
        <v>17</v>
      </c>
      <c r="H7" s="50">
        <v>0</v>
      </c>
      <c r="I7" s="50">
        <v>0</v>
      </c>
      <c r="J7" s="50">
        <f>F7+G7</f>
        <v>45</v>
      </c>
      <c r="K7" s="2" t="s">
        <v>106</v>
      </c>
    </row>
  </sheetData>
  <mergeCells count="4">
    <mergeCell ref="B3:K3"/>
    <mergeCell ref="J1:K2"/>
    <mergeCell ref="C5:K5"/>
    <mergeCell ref="C6:D6"/>
  </mergeCells>
  <phoneticPr fontId="3" type="noConversion"/>
  <pageMargins left="0.7" right="0.7" top="0.75" bottom="0.75" header="0.3" footer="0.3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0"/>
  <sheetViews>
    <sheetView workbookViewId="0">
      <selection activeCell="C11" sqref="C11:C14"/>
    </sheetView>
  </sheetViews>
  <sheetFormatPr defaultRowHeight="15" x14ac:dyDescent="0.25"/>
  <cols>
    <col min="2" max="2" width="19.85546875" style="9" customWidth="1"/>
    <col min="3" max="3" width="39.42578125" style="10" customWidth="1"/>
    <col min="4" max="4" width="23.28515625" style="35" customWidth="1"/>
    <col min="5" max="5" width="17.7109375" style="35" customWidth="1"/>
    <col min="6" max="6" width="18.42578125" style="35" customWidth="1"/>
    <col min="7" max="7" width="17.42578125" style="35" customWidth="1"/>
  </cols>
  <sheetData>
    <row r="1" spans="2:7" ht="135.75" customHeight="1" x14ac:dyDescent="0.25">
      <c r="F1" s="85" t="s">
        <v>21</v>
      </c>
      <c r="G1" s="85"/>
    </row>
    <row r="3" spans="2:7" ht="78" customHeight="1" x14ac:dyDescent="0.25">
      <c r="B3" s="75" t="s">
        <v>71</v>
      </c>
      <c r="C3" s="75"/>
      <c r="D3" s="75"/>
      <c r="E3" s="75"/>
      <c r="F3" s="75"/>
      <c r="G3" s="75"/>
    </row>
    <row r="4" spans="2:7" ht="31.5" customHeight="1" x14ac:dyDescent="0.25">
      <c r="B4" s="94" t="s">
        <v>10</v>
      </c>
      <c r="C4" s="94" t="s">
        <v>11</v>
      </c>
      <c r="D4" s="84" t="s">
        <v>12</v>
      </c>
      <c r="E4" s="84" t="s">
        <v>13</v>
      </c>
      <c r="F4" s="84"/>
      <c r="G4" s="84"/>
    </row>
    <row r="5" spans="2:7" ht="15.75" x14ac:dyDescent="0.25">
      <c r="B5" s="94"/>
      <c r="C5" s="94"/>
      <c r="D5" s="84"/>
      <c r="E5" s="36" t="s">
        <v>14</v>
      </c>
      <c r="F5" s="36" t="s">
        <v>15</v>
      </c>
      <c r="G5" s="36" t="s">
        <v>62</v>
      </c>
    </row>
    <row r="6" spans="2:7" ht="15.75" x14ac:dyDescent="0.25">
      <c r="B6" s="2">
        <v>1</v>
      </c>
      <c r="C6" s="2">
        <v>2</v>
      </c>
      <c r="D6" s="36">
        <v>3</v>
      </c>
      <c r="E6" s="36">
        <v>4</v>
      </c>
      <c r="F6" s="36">
        <v>5</v>
      </c>
      <c r="G6" s="36">
        <v>6</v>
      </c>
    </row>
    <row r="7" spans="2:7" ht="15.75" x14ac:dyDescent="0.25">
      <c r="B7" s="93" t="s">
        <v>16</v>
      </c>
      <c r="C7" s="93"/>
      <c r="D7" s="37" t="s">
        <v>17</v>
      </c>
      <c r="E7" s="39">
        <f t="shared" ref="E7:G9" si="0">E11</f>
        <v>49297.447666666667</v>
      </c>
      <c r="F7" s="39">
        <f t="shared" si="0"/>
        <v>11931.241000000002</v>
      </c>
      <c r="G7" s="39">
        <f t="shared" si="0"/>
        <v>11931.241000000002</v>
      </c>
    </row>
    <row r="8" spans="2:7" ht="15.75" x14ac:dyDescent="0.25">
      <c r="B8" s="93"/>
      <c r="C8" s="93"/>
      <c r="D8" s="37" t="s">
        <v>18</v>
      </c>
      <c r="E8" s="39">
        <f t="shared" si="0"/>
        <v>0</v>
      </c>
      <c r="F8" s="39">
        <f t="shared" si="0"/>
        <v>0</v>
      </c>
      <c r="G8" s="39">
        <f t="shared" si="0"/>
        <v>0</v>
      </c>
    </row>
    <row r="9" spans="2:7" ht="15.75" x14ac:dyDescent="0.25">
      <c r="B9" s="93"/>
      <c r="C9" s="93"/>
      <c r="D9" s="37" t="s">
        <v>19</v>
      </c>
      <c r="E9" s="39">
        <f t="shared" si="0"/>
        <v>49297.447666666667</v>
      </c>
      <c r="F9" s="39">
        <f t="shared" si="0"/>
        <v>11931.241000000002</v>
      </c>
      <c r="G9" s="39">
        <f t="shared" si="0"/>
        <v>11931.241000000002</v>
      </c>
    </row>
    <row r="10" spans="2:7" ht="15.75" x14ac:dyDescent="0.25">
      <c r="B10" s="93"/>
      <c r="C10" s="93"/>
      <c r="D10" s="37" t="s">
        <v>20</v>
      </c>
      <c r="E10" s="39">
        <f>E14</f>
        <v>0</v>
      </c>
      <c r="F10" s="39">
        <f t="shared" ref="F10:G10" si="1">F14</f>
        <v>0</v>
      </c>
      <c r="G10" s="39">
        <f t="shared" si="1"/>
        <v>0</v>
      </c>
    </row>
    <row r="11" spans="2:7" ht="15.75" x14ac:dyDescent="0.25">
      <c r="B11" s="95" t="str">
        <f>'приложение 1'!B7</f>
        <v>01</v>
      </c>
      <c r="C11" s="95" t="str">
        <f>'приложение 1'!C7</f>
        <v>Осуществление дорожной деятельности в отношении автомобильных дорог, тротуаров общего пользования местного значения</v>
      </c>
      <c r="D11" s="37" t="s">
        <v>17</v>
      </c>
      <c r="E11" s="40">
        <f>E13</f>
        <v>49297.447666666667</v>
      </c>
      <c r="F11" s="40">
        <f t="shared" ref="F11:G11" si="2">F13</f>
        <v>11931.241000000002</v>
      </c>
      <c r="G11" s="40">
        <f t="shared" si="2"/>
        <v>11931.241000000002</v>
      </c>
    </row>
    <row r="12" spans="2:7" ht="15.75" x14ac:dyDescent="0.25">
      <c r="B12" s="96"/>
      <c r="C12" s="96"/>
      <c r="D12" s="37" t="s">
        <v>18</v>
      </c>
      <c r="E12" s="40">
        <v>0</v>
      </c>
      <c r="F12" s="40">
        <v>0</v>
      </c>
      <c r="G12" s="40"/>
    </row>
    <row r="13" spans="2:7" ht="15.75" x14ac:dyDescent="0.25">
      <c r="B13" s="96"/>
      <c r="C13" s="96"/>
      <c r="D13" s="37" t="s">
        <v>19</v>
      </c>
      <c r="E13" s="40">
        <f>E21+E29</f>
        <v>49297.447666666667</v>
      </c>
      <c r="F13" s="40">
        <f t="shared" ref="F13:G13" si="3">F21+F29</f>
        <v>11931.241000000002</v>
      </c>
      <c r="G13" s="40">
        <f t="shared" si="3"/>
        <v>11931.241000000002</v>
      </c>
    </row>
    <row r="14" spans="2:7" ht="15.75" x14ac:dyDescent="0.25">
      <c r="B14" s="96"/>
      <c r="C14" s="96"/>
      <c r="D14" s="37" t="s">
        <v>20</v>
      </c>
      <c r="E14" s="40">
        <v>0</v>
      </c>
      <c r="F14" s="40">
        <v>0</v>
      </c>
      <c r="G14" s="40">
        <v>0</v>
      </c>
    </row>
    <row r="15" spans="2:7" ht="15.75" x14ac:dyDescent="0.25">
      <c r="B15" s="92" t="s">
        <v>63</v>
      </c>
      <c r="C15" s="92"/>
      <c r="D15" s="37" t="s">
        <v>17</v>
      </c>
      <c r="E15" s="39">
        <f t="shared" ref="E15:E16" si="4">E19</f>
        <v>47057.697666666667</v>
      </c>
      <c r="F15" s="38">
        <f t="shared" ref="F15:G15" si="5">SUM(F16:F18)</f>
        <v>9824.77</v>
      </c>
      <c r="G15" s="38">
        <f t="shared" si="5"/>
        <v>9824.77</v>
      </c>
    </row>
    <row r="16" spans="2:7" ht="15.75" x14ac:dyDescent="0.25">
      <c r="B16" s="92"/>
      <c r="C16" s="92"/>
      <c r="D16" s="37" t="s">
        <v>18</v>
      </c>
      <c r="E16" s="39">
        <f t="shared" si="4"/>
        <v>0</v>
      </c>
      <c r="F16" s="38">
        <v>0</v>
      </c>
      <c r="G16" s="38">
        <v>0</v>
      </c>
    </row>
    <row r="17" spans="2:8" ht="15.75" x14ac:dyDescent="0.25">
      <c r="B17" s="92"/>
      <c r="C17" s="92"/>
      <c r="D17" s="37" t="s">
        <v>19</v>
      </c>
      <c r="E17" s="39">
        <f>E21</f>
        <v>47057.697666666667</v>
      </c>
      <c r="F17" s="39">
        <v>9824.77</v>
      </c>
      <c r="G17" s="39">
        <v>9824.77</v>
      </c>
      <c r="H17" s="3"/>
    </row>
    <row r="18" spans="2:8" ht="15.75" x14ac:dyDescent="0.25">
      <c r="B18" s="92"/>
      <c r="C18" s="92"/>
      <c r="D18" s="37" t="s">
        <v>20</v>
      </c>
      <c r="E18" s="38">
        <v>0</v>
      </c>
      <c r="F18" s="38">
        <v>0</v>
      </c>
      <c r="G18" s="38">
        <v>0</v>
      </c>
    </row>
    <row r="19" spans="2:8" ht="15.75" x14ac:dyDescent="0.25">
      <c r="B19" s="97" t="s">
        <v>40</v>
      </c>
      <c r="C19" s="95" t="str">
        <f>'приложение 1'!C7</f>
        <v>Осуществление дорожной деятельности в отношении автомобильных дорог, тротуаров общего пользования местного значения</v>
      </c>
      <c r="D19" s="37" t="s">
        <v>17</v>
      </c>
      <c r="E19" s="38">
        <f>E21</f>
        <v>47057.697666666667</v>
      </c>
      <c r="F19" s="38">
        <f t="shared" ref="F19:G19" si="6">F21</f>
        <v>9824.7710000000006</v>
      </c>
      <c r="G19" s="38">
        <f t="shared" si="6"/>
        <v>9824.7710000000006</v>
      </c>
    </row>
    <row r="20" spans="2:8" ht="15.75" x14ac:dyDescent="0.25">
      <c r="B20" s="98"/>
      <c r="C20" s="96"/>
      <c r="D20" s="37" t="s">
        <v>18</v>
      </c>
      <c r="E20" s="38">
        <v>0</v>
      </c>
      <c r="F20" s="38">
        <v>0</v>
      </c>
      <c r="G20" s="38">
        <v>0</v>
      </c>
    </row>
    <row r="21" spans="2:8" ht="15.75" x14ac:dyDescent="0.25">
      <c r="B21" s="98"/>
      <c r="C21" s="96"/>
      <c r="D21" s="37" t="s">
        <v>19</v>
      </c>
      <c r="E21" s="38">
        <f>план!T14-план!T37-план!T38</f>
        <v>47057.697666666667</v>
      </c>
      <c r="F21" s="38">
        <f>план!U14-план!U37-план!U38</f>
        <v>9824.7710000000006</v>
      </c>
      <c r="G21" s="38">
        <f>план!V14-план!V37-план!V38</f>
        <v>9824.7710000000006</v>
      </c>
    </row>
    <row r="22" spans="2:8" ht="15.75" x14ac:dyDescent="0.25">
      <c r="B22" s="99"/>
      <c r="C22" s="100"/>
      <c r="D22" s="37" t="s">
        <v>20</v>
      </c>
      <c r="E22" s="38">
        <v>0</v>
      </c>
      <c r="F22" s="38">
        <v>0</v>
      </c>
      <c r="G22" s="38">
        <v>0</v>
      </c>
    </row>
    <row r="23" spans="2:8" ht="15.75" x14ac:dyDescent="0.25">
      <c r="B23" s="92" t="s">
        <v>98</v>
      </c>
      <c r="C23" s="92"/>
      <c r="D23" s="41" t="s">
        <v>17</v>
      </c>
      <c r="E23" s="42">
        <f>E27</f>
        <v>2239.75</v>
      </c>
      <c r="F23" s="42">
        <f t="shared" ref="F23:G23" si="7">F27</f>
        <v>2106.4700000000003</v>
      </c>
      <c r="G23" s="42">
        <f t="shared" si="7"/>
        <v>2106.4700000000003</v>
      </c>
    </row>
    <row r="24" spans="2:8" ht="15.75" x14ac:dyDescent="0.25">
      <c r="B24" s="92"/>
      <c r="C24" s="92"/>
      <c r="D24" s="41" t="s">
        <v>18</v>
      </c>
      <c r="E24" s="42">
        <f t="shared" ref="E24:G26" si="8">E28</f>
        <v>0</v>
      </c>
      <c r="F24" s="42">
        <f t="shared" si="8"/>
        <v>0</v>
      </c>
      <c r="G24" s="42">
        <f t="shared" si="8"/>
        <v>0</v>
      </c>
    </row>
    <row r="25" spans="2:8" ht="15.75" x14ac:dyDescent="0.25">
      <c r="B25" s="92"/>
      <c r="C25" s="92"/>
      <c r="D25" s="41" t="s">
        <v>19</v>
      </c>
      <c r="E25" s="42">
        <f t="shared" si="8"/>
        <v>2239.75</v>
      </c>
      <c r="F25" s="42">
        <f t="shared" si="8"/>
        <v>2106.4700000000003</v>
      </c>
      <c r="G25" s="42">
        <f t="shared" si="8"/>
        <v>2106.4700000000003</v>
      </c>
    </row>
    <row r="26" spans="2:8" ht="15.75" x14ac:dyDescent="0.25">
      <c r="B26" s="92"/>
      <c r="C26" s="92"/>
      <c r="D26" s="41" t="s">
        <v>20</v>
      </c>
      <c r="E26" s="42">
        <f t="shared" si="8"/>
        <v>0</v>
      </c>
      <c r="F26" s="42">
        <f t="shared" si="8"/>
        <v>0</v>
      </c>
      <c r="G26" s="42">
        <f t="shared" si="8"/>
        <v>0</v>
      </c>
    </row>
    <row r="27" spans="2:8" x14ac:dyDescent="0.25">
      <c r="B27" s="86" t="s">
        <v>40</v>
      </c>
      <c r="C27" s="89" t="str">
        <f>'приложение 1'!C7</f>
        <v>Осуществление дорожной деятельности в отношении автомобильных дорог, тротуаров общего пользования местного значения</v>
      </c>
      <c r="D27" s="43" t="s">
        <v>17</v>
      </c>
      <c r="E27" s="44">
        <f>E29</f>
        <v>2239.75</v>
      </c>
      <c r="F27" s="44">
        <f t="shared" ref="F27:G27" si="9">F29</f>
        <v>2106.4700000000003</v>
      </c>
      <c r="G27" s="44">
        <f t="shared" si="9"/>
        <v>2106.4700000000003</v>
      </c>
    </row>
    <row r="28" spans="2:8" x14ac:dyDescent="0.25">
      <c r="B28" s="87"/>
      <c r="C28" s="90"/>
      <c r="D28" s="43" t="s">
        <v>18</v>
      </c>
      <c r="E28" s="44">
        <v>0</v>
      </c>
      <c r="F28" s="44">
        <v>0</v>
      </c>
      <c r="G28" s="44">
        <v>0</v>
      </c>
    </row>
    <row r="29" spans="2:8" x14ac:dyDescent="0.25">
      <c r="B29" s="87"/>
      <c r="C29" s="90"/>
      <c r="D29" s="43" t="s">
        <v>19</v>
      </c>
      <c r="E29" s="44">
        <f>план!T37+план!T38</f>
        <v>2239.75</v>
      </c>
      <c r="F29" s="44">
        <f>план!U37+план!U38</f>
        <v>2106.4700000000003</v>
      </c>
      <c r="G29" s="44">
        <f>план!V37+план!V38</f>
        <v>2106.4700000000003</v>
      </c>
    </row>
    <row r="30" spans="2:8" x14ac:dyDescent="0.25">
      <c r="B30" s="88"/>
      <c r="C30" s="91"/>
      <c r="D30" s="43" t="s">
        <v>20</v>
      </c>
      <c r="E30" s="44">
        <v>0</v>
      </c>
      <c r="F30" s="44">
        <v>0</v>
      </c>
      <c r="G30" s="44">
        <v>0</v>
      </c>
    </row>
  </sheetData>
  <mergeCells count="15">
    <mergeCell ref="E4:G4"/>
    <mergeCell ref="F1:G1"/>
    <mergeCell ref="B3:G3"/>
    <mergeCell ref="B27:B30"/>
    <mergeCell ref="C27:C30"/>
    <mergeCell ref="B23:C26"/>
    <mergeCell ref="D4:D5"/>
    <mergeCell ref="B7:C10"/>
    <mergeCell ref="B4:B5"/>
    <mergeCell ref="C4:C5"/>
    <mergeCell ref="B11:B14"/>
    <mergeCell ref="B19:B22"/>
    <mergeCell ref="C19:C22"/>
    <mergeCell ref="C11:C14"/>
    <mergeCell ref="B15:C18"/>
  </mergeCells>
  <phoneticPr fontId="3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6"/>
    <pageSetUpPr fitToPage="1"/>
  </sheetPr>
  <dimension ref="A1:Y54"/>
  <sheetViews>
    <sheetView tabSelected="1" topLeftCell="C1" zoomScale="70" zoomScaleNormal="70" workbookViewId="0">
      <selection activeCell="AD12" sqref="AD12"/>
    </sheetView>
  </sheetViews>
  <sheetFormatPr defaultRowHeight="15" outlineLevelRow="1" outlineLevelCol="1" x14ac:dyDescent="0.25"/>
  <cols>
    <col min="1" max="1" width="2" hidden="1" customWidth="1" outlineLevel="1"/>
    <col min="2" max="2" width="14.140625" style="34" hidden="1" customWidth="1" outlineLevel="1"/>
    <col min="3" max="3" width="14.28515625" style="11" customWidth="1" collapsed="1"/>
    <col min="4" max="4" width="13.28515625" style="12" customWidth="1"/>
    <col min="5" max="5" width="26.28515625" style="12" customWidth="1"/>
    <col min="6" max="6" width="53.7109375" style="13" customWidth="1"/>
    <col min="7" max="7" width="36.7109375" style="14" customWidth="1"/>
    <col min="8" max="8" width="9.140625" style="12" customWidth="1" outlineLevel="1"/>
    <col min="9" max="9" width="12.85546875" style="12" customWidth="1" outlineLevel="1"/>
    <col min="10" max="10" width="15.42578125" style="12" customWidth="1" outlineLevel="1"/>
    <col min="11" max="11" width="13.140625" style="14" customWidth="1" outlineLevel="1"/>
    <col min="12" max="12" width="12.5703125" style="14" customWidth="1" outlineLevel="1"/>
    <col min="13" max="13" width="2" style="14" customWidth="1"/>
    <col min="14" max="14" width="16" style="14" customWidth="1" outlineLevel="1"/>
    <col min="15" max="19" width="12.5703125" style="14" customWidth="1" outlineLevel="1"/>
    <col min="20" max="20" width="16" style="14" customWidth="1"/>
    <col min="21" max="21" width="12.85546875" style="14" customWidth="1"/>
    <col min="22" max="22" width="12.7109375" style="14" customWidth="1"/>
    <col min="23" max="23" width="16.42578125" hidden="1" customWidth="1"/>
    <col min="25" max="28" width="0" hidden="1" customWidth="1"/>
  </cols>
  <sheetData>
    <row r="1" spans="2:25" ht="6.75" customHeight="1" x14ac:dyDescent="0.25"/>
    <row r="2" spans="2:25" ht="81" customHeight="1" x14ac:dyDescent="0.25">
      <c r="L2" s="13"/>
      <c r="M2" s="13"/>
      <c r="N2" s="13"/>
      <c r="O2" s="13"/>
      <c r="P2" s="13"/>
      <c r="Q2" s="13"/>
      <c r="R2" s="13"/>
      <c r="S2" s="13"/>
      <c r="T2" s="101" t="s">
        <v>153</v>
      </c>
      <c r="U2" s="101"/>
      <c r="V2" s="101"/>
      <c r="Y2" t="s">
        <v>131</v>
      </c>
    </row>
    <row r="3" spans="2:25" ht="15" hidden="1" customHeight="1" x14ac:dyDescent="0.25">
      <c r="G3" s="15"/>
      <c r="T3" s="101"/>
      <c r="U3" s="101"/>
      <c r="V3" s="101"/>
    </row>
    <row r="4" spans="2:25" x14ac:dyDescent="0.25">
      <c r="C4" s="108" t="s">
        <v>25</v>
      </c>
      <c r="D4" s="109"/>
      <c r="E4" s="109"/>
      <c r="F4" s="109"/>
      <c r="G4" s="109"/>
      <c r="H4" s="109"/>
      <c r="I4" s="109"/>
      <c r="J4" s="109"/>
      <c r="K4" s="109"/>
      <c r="L4" s="109"/>
      <c r="M4" s="58"/>
      <c r="O4" s="58"/>
      <c r="P4" s="58"/>
      <c r="Q4" s="58"/>
      <c r="R4" s="58"/>
      <c r="S4" s="58"/>
      <c r="T4" s="101"/>
      <c r="U4" s="101"/>
      <c r="V4" s="101"/>
    </row>
    <row r="5" spans="2:25" x14ac:dyDescent="0.25">
      <c r="C5" s="108" t="s">
        <v>42</v>
      </c>
      <c r="D5" s="109"/>
      <c r="E5" s="109"/>
      <c r="F5" s="109"/>
      <c r="G5" s="109"/>
      <c r="H5" s="109"/>
      <c r="I5" s="109"/>
      <c r="J5" s="109"/>
      <c r="K5" s="109"/>
      <c r="L5" s="109"/>
      <c r="M5" s="58"/>
      <c r="O5" s="58"/>
      <c r="P5" s="58"/>
      <c r="Q5" s="58"/>
      <c r="R5" s="58"/>
      <c r="S5" s="58"/>
      <c r="U5" s="104"/>
      <c r="V5" s="104"/>
    </row>
    <row r="6" spans="2:25" x14ac:dyDescent="0.25">
      <c r="C6" s="108" t="s">
        <v>73</v>
      </c>
      <c r="D6" s="109"/>
      <c r="E6" s="109"/>
      <c r="F6" s="109"/>
      <c r="G6" s="109"/>
      <c r="H6" s="109"/>
      <c r="I6" s="109"/>
      <c r="J6" s="109"/>
      <c r="K6" s="109"/>
      <c r="L6" s="109"/>
      <c r="M6" s="58"/>
      <c r="O6" s="58"/>
      <c r="P6" s="58"/>
      <c r="Q6" s="58"/>
      <c r="R6" s="58"/>
      <c r="S6" s="58"/>
    </row>
    <row r="8" spans="2:25" ht="38.25" customHeight="1" x14ac:dyDescent="0.25">
      <c r="C8" s="102" t="s">
        <v>26</v>
      </c>
      <c r="D8" s="103" t="s">
        <v>27</v>
      </c>
      <c r="E8" s="103" t="s">
        <v>28</v>
      </c>
      <c r="F8" s="103" t="s">
        <v>29</v>
      </c>
      <c r="G8" s="103" t="s">
        <v>30</v>
      </c>
      <c r="H8" s="103"/>
      <c r="I8" s="103"/>
      <c r="J8" s="103"/>
      <c r="K8" s="103"/>
      <c r="L8" s="103"/>
      <c r="M8" s="4"/>
      <c r="N8" s="4"/>
      <c r="O8" s="105" t="s">
        <v>120</v>
      </c>
      <c r="P8" s="106"/>
      <c r="Q8" s="106"/>
      <c r="R8" s="106"/>
      <c r="S8" s="107"/>
      <c r="T8" s="103" t="s">
        <v>31</v>
      </c>
      <c r="U8" s="103"/>
      <c r="V8" s="103"/>
    </row>
    <row r="9" spans="2:25" x14ac:dyDescent="0.25">
      <c r="C9" s="102"/>
      <c r="D9" s="103"/>
      <c r="E9" s="103"/>
      <c r="F9" s="103"/>
      <c r="G9" s="103" t="s">
        <v>32</v>
      </c>
      <c r="H9" s="103" t="s">
        <v>33</v>
      </c>
      <c r="I9" s="103" t="s">
        <v>34</v>
      </c>
      <c r="J9" s="103"/>
      <c r="K9" s="103"/>
      <c r="L9" s="103"/>
      <c r="M9" s="4"/>
      <c r="N9" s="103">
        <v>2024</v>
      </c>
      <c r="O9" s="4" t="s">
        <v>121</v>
      </c>
      <c r="P9" s="4" t="s">
        <v>123</v>
      </c>
      <c r="Q9" s="67">
        <v>45502</v>
      </c>
      <c r="R9" s="73">
        <v>45544</v>
      </c>
      <c r="S9" s="4"/>
      <c r="T9" s="103">
        <v>2024</v>
      </c>
      <c r="U9" s="103">
        <v>2025</v>
      </c>
      <c r="V9" s="103">
        <v>2026</v>
      </c>
    </row>
    <row r="10" spans="2:25" x14ac:dyDescent="0.25">
      <c r="C10" s="102"/>
      <c r="D10" s="103"/>
      <c r="E10" s="103"/>
      <c r="F10" s="103"/>
      <c r="G10" s="103"/>
      <c r="H10" s="103"/>
      <c r="I10" s="103" t="s">
        <v>35</v>
      </c>
      <c r="J10" s="103"/>
      <c r="K10" s="103">
        <v>2025</v>
      </c>
      <c r="L10" s="103">
        <v>2026</v>
      </c>
      <c r="M10" s="4"/>
      <c r="N10" s="103"/>
      <c r="O10" s="4"/>
      <c r="P10" s="4"/>
      <c r="Q10" s="68"/>
      <c r="R10" s="4"/>
      <c r="S10" s="4"/>
      <c r="T10" s="103"/>
      <c r="U10" s="103"/>
      <c r="V10" s="103"/>
    </row>
    <row r="11" spans="2:25" ht="48" customHeight="1" x14ac:dyDescent="0.25">
      <c r="C11" s="102"/>
      <c r="D11" s="103"/>
      <c r="E11" s="103"/>
      <c r="F11" s="103"/>
      <c r="G11" s="103"/>
      <c r="H11" s="103"/>
      <c r="I11" s="4">
        <v>2024</v>
      </c>
      <c r="J11" s="4" t="s">
        <v>36</v>
      </c>
      <c r="K11" s="103"/>
      <c r="L11" s="103"/>
      <c r="M11" s="4"/>
      <c r="N11" s="103"/>
      <c r="O11" s="4" t="s">
        <v>122</v>
      </c>
      <c r="P11" s="4" t="s">
        <v>124</v>
      </c>
      <c r="Q11" s="68" t="s">
        <v>122</v>
      </c>
      <c r="R11" s="4" t="s">
        <v>122</v>
      </c>
      <c r="S11" s="4" t="s">
        <v>150</v>
      </c>
      <c r="T11" s="103"/>
      <c r="U11" s="103"/>
      <c r="V11" s="103"/>
    </row>
    <row r="12" spans="2:25" ht="15" customHeight="1" x14ac:dyDescent="0.25">
      <c r="C12" s="6">
        <v>1</v>
      </c>
      <c r="D12" s="4">
        <v>2</v>
      </c>
      <c r="E12" s="4">
        <v>3</v>
      </c>
      <c r="F12" s="4">
        <v>4</v>
      </c>
      <c r="G12" s="4">
        <v>5</v>
      </c>
      <c r="H12" s="4">
        <v>6</v>
      </c>
      <c r="I12" s="4">
        <v>7</v>
      </c>
      <c r="J12" s="4">
        <v>8</v>
      </c>
      <c r="K12" s="4">
        <v>9</v>
      </c>
      <c r="L12" s="4">
        <v>10</v>
      </c>
      <c r="M12" s="4"/>
      <c r="N12" s="4">
        <v>11</v>
      </c>
      <c r="O12" s="4"/>
      <c r="P12" s="4"/>
      <c r="Q12" s="4"/>
      <c r="R12" s="4"/>
      <c r="S12" s="4"/>
      <c r="T12" s="4">
        <v>11</v>
      </c>
      <c r="U12" s="4">
        <v>12</v>
      </c>
      <c r="V12" s="4">
        <v>13</v>
      </c>
    </row>
    <row r="13" spans="2:25" x14ac:dyDescent="0.25">
      <c r="C13" s="54" t="s">
        <v>37</v>
      </c>
      <c r="D13" s="55" t="s">
        <v>37</v>
      </c>
      <c r="E13" s="55" t="s">
        <v>37</v>
      </c>
      <c r="F13" s="56" t="s">
        <v>38</v>
      </c>
      <c r="G13" s="55" t="s">
        <v>37</v>
      </c>
      <c r="H13" s="55" t="s">
        <v>37</v>
      </c>
      <c r="I13" s="55" t="s">
        <v>37</v>
      </c>
      <c r="J13" s="55" t="s">
        <v>37</v>
      </c>
      <c r="K13" s="57" t="s">
        <v>37</v>
      </c>
      <c r="L13" s="57" t="s">
        <v>37</v>
      </c>
      <c r="M13" s="57"/>
      <c r="N13" s="57">
        <f>N14</f>
        <v>27415.487666666668</v>
      </c>
      <c r="O13" s="57"/>
      <c r="P13" s="57"/>
      <c r="Q13" s="57"/>
      <c r="R13" s="57"/>
      <c r="S13" s="57"/>
      <c r="T13" s="57">
        <f>T14</f>
        <v>49297.447666666667</v>
      </c>
      <c r="U13" s="57">
        <f t="shared" ref="U13:V13" si="0">U14</f>
        <v>11931.241</v>
      </c>
      <c r="V13" s="57">
        <f t="shared" si="0"/>
        <v>11931.241</v>
      </c>
    </row>
    <row r="14" spans="2:25" s="31" customFormat="1" ht="55.5" customHeight="1" x14ac:dyDescent="0.25">
      <c r="C14" s="26" t="s">
        <v>40</v>
      </c>
      <c r="D14" s="27" t="s">
        <v>39</v>
      </c>
      <c r="E14" s="27" t="s">
        <v>39</v>
      </c>
      <c r="F14" s="28" t="str">
        <f>'приложение 1'!C7</f>
        <v>Осуществление дорожной деятельности в отношении автомобильных дорог, тротуаров общего пользования местного значения</v>
      </c>
      <c r="G14" s="28" t="s">
        <v>68</v>
      </c>
      <c r="H14" s="29" t="s">
        <v>69</v>
      </c>
      <c r="I14" s="30">
        <v>17</v>
      </c>
      <c r="J14" s="30" t="s">
        <v>39</v>
      </c>
      <c r="K14" s="30">
        <v>0</v>
      </c>
      <c r="L14" s="30">
        <v>0</v>
      </c>
      <c r="M14" s="30"/>
      <c r="N14" s="30">
        <f>N15+N36+N50+N52</f>
        <v>27415.487666666668</v>
      </c>
      <c r="O14" s="30"/>
      <c r="P14" s="30"/>
      <c r="Q14" s="30"/>
      <c r="R14" s="30"/>
      <c r="S14" s="30"/>
      <c r="T14" s="30">
        <f>T15+T36+T50+T52</f>
        <v>49297.447666666667</v>
      </c>
      <c r="U14" s="30">
        <f>U15+U36+U50+U52</f>
        <v>11931.241</v>
      </c>
      <c r="V14" s="30">
        <f>V15+V36+V50+V52</f>
        <v>11931.241</v>
      </c>
    </row>
    <row r="15" spans="2:25" s="33" customFormat="1" ht="35.25" customHeight="1" x14ac:dyDescent="0.25">
      <c r="B15" s="31"/>
      <c r="C15" s="32" t="s">
        <v>40</v>
      </c>
      <c r="D15" s="45">
        <v>84530</v>
      </c>
      <c r="E15" s="45" t="s">
        <v>39</v>
      </c>
      <c r="F15" s="46" t="s">
        <v>115</v>
      </c>
      <c r="G15" s="47" t="s">
        <v>39</v>
      </c>
      <c r="H15" s="47" t="s">
        <v>39</v>
      </c>
      <c r="I15" s="51" t="s">
        <v>39</v>
      </c>
      <c r="J15" s="45" t="s">
        <v>39</v>
      </c>
      <c r="K15" s="48" t="s">
        <v>39</v>
      </c>
      <c r="L15" s="48" t="s">
        <v>39</v>
      </c>
      <c r="M15" s="48"/>
      <c r="N15" s="48">
        <f t="shared" ref="N15:S15" si="1">SUM(N16:N35)</f>
        <v>11396.589999999998</v>
      </c>
      <c r="O15" s="48">
        <f t="shared" si="1"/>
        <v>232.67</v>
      </c>
      <c r="P15" s="48">
        <f t="shared" si="1"/>
        <v>0</v>
      </c>
      <c r="Q15" s="48">
        <f t="shared" si="1"/>
        <v>-246.60000000000002</v>
      </c>
      <c r="R15" s="48">
        <f t="shared" si="1"/>
        <v>21762.61</v>
      </c>
      <c r="S15" s="48">
        <f t="shared" si="1"/>
        <v>0</v>
      </c>
      <c r="T15" s="48">
        <f>SUM(T16:T35)</f>
        <v>33145.270000000004</v>
      </c>
      <c r="U15" s="48">
        <f>SUM(U16:U18)</f>
        <v>0</v>
      </c>
      <c r="V15" s="48">
        <f>SUM(V16:V18)</f>
        <v>0</v>
      </c>
    </row>
    <row r="16" spans="2:25" ht="37.5" customHeight="1" outlineLevel="1" x14ac:dyDescent="0.25">
      <c r="B16" s="34" t="s">
        <v>76</v>
      </c>
      <c r="C16" s="16" t="s">
        <v>40</v>
      </c>
      <c r="D16" s="17"/>
      <c r="E16" s="17" t="s">
        <v>63</v>
      </c>
      <c r="F16" s="5" t="s">
        <v>65</v>
      </c>
      <c r="G16" s="18" t="s">
        <v>54</v>
      </c>
      <c r="H16" s="19" t="s">
        <v>24</v>
      </c>
      <c r="I16" s="24">
        <v>0</v>
      </c>
      <c r="J16" s="25"/>
      <c r="K16" s="23">
        <v>0</v>
      </c>
      <c r="L16" s="23">
        <v>0</v>
      </c>
      <c r="M16" s="23"/>
      <c r="N16" s="24">
        <v>943.98</v>
      </c>
      <c r="O16" s="23"/>
      <c r="P16" s="23">
        <v>-943.98</v>
      </c>
      <c r="Q16" s="23"/>
      <c r="R16" s="23"/>
      <c r="S16" s="23"/>
      <c r="T16" s="24">
        <f>SUM(N16:S16)</f>
        <v>0</v>
      </c>
      <c r="U16" s="24">
        <v>0</v>
      </c>
      <c r="V16" s="24">
        <v>0</v>
      </c>
    </row>
    <row r="17" spans="2:23" ht="72" customHeight="1" outlineLevel="1" x14ac:dyDescent="0.25">
      <c r="B17" s="34" t="s">
        <v>77</v>
      </c>
      <c r="C17" s="16" t="s">
        <v>40</v>
      </c>
      <c r="D17" s="17"/>
      <c r="E17" s="17" t="s">
        <v>63</v>
      </c>
      <c r="F17" s="5" t="s">
        <v>125</v>
      </c>
      <c r="G17" s="18" t="s">
        <v>54</v>
      </c>
      <c r="H17" s="19" t="s">
        <v>24</v>
      </c>
      <c r="I17" s="24">
        <v>260</v>
      </c>
      <c r="J17" s="25">
        <v>45656</v>
      </c>
      <c r="K17" s="23">
        <v>0</v>
      </c>
      <c r="L17" s="23">
        <v>0</v>
      </c>
      <c r="M17" s="23"/>
      <c r="N17" s="24">
        <v>1573.68</v>
      </c>
      <c r="O17" s="23"/>
      <c r="P17" s="23">
        <v>943.98</v>
      </c>
      <c r="Q17" s="23">
        <v>524.09</v>
      </c>
      <c r="R17" s="23"/>
      <c r="S17" s="23"/>
      <c r="T17" s="24">
        <f t="shared" ref="T17:T54" si="2">SUM(N17:S17)</f>
        <v>3041.75</v>
      </c>
      <c r="U17" s="24">
        <v>0</v>
      </c>
      <c r="V17" s="24">
        <v>0</v>
      </c>
    </row>
    <row r="18" spans="2:23" ht="51" customHeight="1" outlineLevel="1" x14ac:dyDescent="0.25">
      <c r="B18" s="34" t="s">
        <v>78</v>
      </c>
      <c r="C18" s="16" t="s">
        <v>40</v>
      </c>
      <c r="D18" s="17"/>
      <c r="E18" s="17" t="s">
        <v>63</v>
      </c>
      <c r="F18" s="5" t="s">
        <v>104</v>
      </c>
      <c r="G18" s="18" t="s">
        <v>54</v>
      </c>
      <c r="H18" s="19" t="s">
        <v>24</v>
      </c>
      <c r="I18" s="24">
        <v>0</v>
      </c>
      <c r="J18" s="25"/>
      <c r="K18" s="23">
        <v>0</v>
      </c>
      <c r="L18" s="23">
        <v>0</v>
      </c>
      <c r="M18" s="23"/>
      <c r="N18" s="24">
        <v>1000</v>
      </c>
      <c r="O18" s="23"/>
      <c r="P18" s="23"/>
      <c r="Q18" s="23">
        <v>-1000</v>
      </c>
      <c r="R18" s="23"/>
      <c r="S18" s="23"/>
      <c r="T18" s="24">
        <f t="shared" si="2"/>
        <v>0</v>
      </c>
      <c r="U18" s="24">
        <v>0</v>
      </c>
      <c r="V18" s="24">
        <v>0</v>
      </c>
    </row>
    <row r="19" spans="2:23" ht="66.75" customHeight="1" outlineLevel="1" x14ac:dyDescent="0.25">
      <c r="B19" s="34" t="s">
        <v>79</v>
      </c>
      <c r="C19" s="16" t="s">
        <v>40</v>
      </c>
      <c r="D19" s="17"/>
      <c r="E19" s="17" t="s">
        <v>63</v>
      </c>
      <c r="F19" s="5" t="s">
        <v>96</v>
      </c>
      <c r="G19" s="18" t="s">
        <v>54</v>
      </c>
      <c r="H19" s="69" t="s">
        <v>24</v>
      </c>
      <c r="I19" s="70">
        <v>139</v>
      </c>
      <c r="J19" s="25">
        <v>45656</v>
      </c>
      <c r="K19" s="23">
        <v>0</v>
      </c>
      <c r="L19" s="23">
        <v>0</v>
      </c>
      <c r="M19" s="23"/>
      <c r="N19" s="24">
        <v>1822.24</v>
      </c>
      <c r="O19" s="23"/>
      <c r="P19" s="23"/>
      <c r="Q19" s="23">
        <v>1091.9100000000001</v>
      </c>
      <c r="R19" s="23"/>
      <c r="S19" s="23"/>
      <c r="T19" s="24">
        <f t="shared" si="2"/>
        <v>2914.15</v>
      </c>
      <c r="U19" s="24">
        <v>0</v>
      </c>
      <c r="V19" s="24">
        <v>0</v>
      </c>
    </row>
    <row r="20" spans="2:23" ht="53.25" customHeight="1" outlineLevel="1" x14ac:dyDescent="0.25">
      <c r="B20" s="34" t="s">
        <v>92</v>
      </c>
      <c r="C20" s="16" t="s">
        <v>40</v>
      </c>
      <c r="D20" s="17"/>
      <c r="E20" s="17" t="s">
        <v>63</v>
      </c>
      <c r="F20" s="5" t="s">
        <v>93</v>
      </c>
      <c r="G20" s="18" t="s">
        <v>54</v>
      </c>
      <c r="H20" s="19" t="s">
        <v>24</v>
      </c>
      <c r="I20" s="24">
        <v>0</v>
      </c>
      <c r="J20" s="25"/>
      <c r="K20" s="23">
        <v>0</v>
      </c>
      <c r="L20" s="23">
        <v>0</v>
      </c>
      <c r="M20" s="23"/>
      <c r="N20" s="24">
        <v>1286.6600000000001</v>
      </c>
      <c r="O20" s="23"/>
      <c r="P20" s="23"/>
      <c r="Q20" s="23">
        <v>-1286.6600000000001</v>
      </c>
      <c r="R20" s="23"/>
      <c r="S20" s="23"/>
      <c r="T20" s="24">
        <f t="shared" si="2"/>
        <v>0</v>
      </c>
      <c r="U20" s="24">
        <v>0</v>
      </c>
      <c r="V20" s="24">
        <v>0</v>
      </c>
    </row>
    <row r="21" spans="2:23" ht="51.75" customHeight="1" outlineLevel="1" x14ac:dyDescent="0.25">
      <c r="B21" s="34" t="s">
        <v>100</v>
      </c>
      <c r="C21" s="16" t="s">
        <v>40</v>
      </c>
      <c r="D21" s="17"/>
      <c r="E21" s="17" t="s">
        <v>63</v>
      </c>
      <c r="F21" s="5" t="s">
        <v>95</v>
      </c>
      <c r="G21" s="18" t="s">
        <v>54</v>
      </c>
      <c r="H21" s="19" t="s">
        <v>24</v>
      </c>
      <c r="I21" s="24">
        <v>100</v>
      </c>
      <c r="J21" s="25">
        <v>45656</v>
      </c>
      <c r="K21" s="23">
        <v>0</v>
      </c>
      <c r="L21" s="23">
        <v>0</v>
      </c>
      <c r="M21" s="23"/>
      <c r="N21" s="24">
        <v>2047.28</v>
      </c>
      <c r="O21" s="23"/>
      <c r="P21" s="23"/>
      <c r="Q21" s="23"/>
      <c r="R21" s="23"/>
      <c r="S21" s="23"/>
      <c r="T21" s="24">
        <f t="shared" si="2"/>
        <v>2047.28</v>
      </c>
      <c r="U21" s="24">
        <v>0</v>
      </c>
      <c r="V21" s="24">
        <v>0</v>
      </c>
    </row>
    <row r="22" spans="2:23" ht="66" customHeight="1" outlineLevel="1" x14ac:dyDescent="0.25">
      <c r="B22" s="34" t="s">
        <v>101</v>
      </c>
      <c r="C22" s="16" t="s">
        <v>40</v>
      </c>
      <c r="D22" s="17"/>
      <c r="E22" s="17" t="s">
        <v>63</v>
      </c>
      <c r="F22" s="5" t="s">
        <v>97</v>
      </c>
      <c r="G22" s="18" t="s">
        <v>54</v>
      </c>
      <c r="H22" s="19" t="s">
        <v>24</v>
      </c>
      <c r="I22" s="24">
        <v>132</v>
      </c>
      <c r="J22" s="25">
        <v>45656</v>
      </c>
      <c r="K22" s="23">
        <v>0</v>
      </c>
      <c r="L22" s="23">
        <v>0</v>
      </c>
      <c r="M22" s="23"/>
      <c r="N22" s="24">
        <f>2310.37-5</f>
        <v>2305.37</v>
      </c>
      <c r="O22" s="23"/>
      <c r="P22" s="23"/>
      <c r="Q22" s="23"/>
      <c r="R22" s="23"/>
      <c r="S22" s="23"/>
      <c r="T22" s="24">
        <f t="shared" si="2"/>
        <v>2305.37</v>
      </c>
      <c r="U22" s="24">
        <v>0</v>
      </c>
      <c r="V22" s="24">
        <v>0</v>
      </c>
      <c r="W22" s="53"/>
    </row>
    <row r="23" spans="2:23" ht="66" customHeight="1" outlineLevel="1" x14ac:dyDescent="0.25">
      <c r="B23" s="59" t="s">
        <v>109</v>
      </c>
      <c r="C23" s="60" t="s">
        <v>40</v>
      </c>
      <c r="D23" s="61"/>
      <c r="E23" s="61" t="s">
        <v>67</v>
      </c>
      <c r="F23" s="62" t="s">
        <v>119</v>
      </c>
      <c r="G23" s="18" t="s">
        <v>54</v>
      </c>
      <c r="H23" s="19" t="s">
        <v>24</v>
      </c>
      <c r="I23" s="63">
        <v>22</v>
      </c>
      <c r="J23" s="64">
        <v>45656</v>
      </c>
      <c r="K23" s="65">
        <v>0</v>
      </c>
      <c r="L23" s="65">
        <v>0</v>
      </c>
      <c r="M23" s="65"/>
      <c r="N23" s="63">
        <v>417.38</v>
      </c>
      <c r="O23" s="65"/>
      <c r="P23" s="65"/>
      <c r="Q23" s="65"/>
      <c r="R23" s="65"/>
      <c r="S23" s="65"/>
      <c r="T23" s="63">
        <f t="shared" si="2"/>
        <v>417.38</v>
      </c>
      <c r="U23" s="63">
        <v>0</v>
      </c>
      <c r="V23" s="63">
        <v>0</v>
      </c>
      <c r="W23" s="53"/>
    </row>
    <row r="24" spans="2:23" ht="66" customHeight="1" outlineLevel="1" x14ac:dyDescent="0.25">
      <c r="B24" s="59" t="s">
        <v>117</v>
      </c>
      <c r="C24" s="60" t="s">
        <v>40</v>
      </c>
      <c r="D24" s="61"/>
      <c r="E24" s="61" t="s">
        <v>63</v>
      </c>
      <c r="F24" s="62" t="s">
        <v>118</v>
      </c>
      <c r="G24" s="18" t="s">
        <v>54</v>
      </c>
      <c r="H24" s="19" t="s">
        <v>22</v>
      </c>
      <c r="I24" s="63">
        <v>37</v>
      </c>
      <c r="J24" s="64">
        <v>45656</v>
      </c>
      <c r="K24" s="65">
        <v>0</v>
      </c>
      <c r="L24" s="65">
        <v>0</v>
      </c>
      <c r="M24" s="65"/>
      <c r="N24" s="63"/>
      <c r="O24" s="65">
        <v>232.67</v>
      </c>
      <c r="P24" s="65"/>
      <c r="Q24" s="65"/>
      <c r="R24" s="65"/>
      <c r="S24" s="65"/>
      <c r="T24" s="63">
        <f t="shared" ref="T24" si="3">SUM(N24:S24)</f>
        <v>232.67</v>
      </c>
      <c r="U24" s="63">
        <v>0</v>
      </c>
      <c r="V24" s="63">
        <v>0</v>
      </c>
      <c r="W24" s="53"/>
    </row>
    <row r="25" spans="2:23" ht="66" customHeight="1" outlineLevel="1" x14ac:dyDescent="0.25">
      <c r="B25" s="59" t="s">
        <v>128</v>
      </c>
      <c r="C25" s="60" t="s">
        <v>40</v>
      </c>
      <c r="D25" s="61"/>
      <c r="E25" s="61" t="s">
        <v>63</v>
      </c>
      <c r="F25" s="62" t="s">
        <v>126</v>
      </c>
      <c r="G25" s="71" t="s">
        <v>130</v>
      </c>
      <c r="H25" s="69" t="s">
        <v>22</v>
      </c>
      <c r="I25" s="72">
        <v>5.3</v>
      </c>
      <c r="J25" s="64">
        <v>45656</v>
      </c>
      <c r="K25" s="65">
        <v>0</v>
      </c>
      <c r="L25" s="65">
        <v>0</v>
      </c>
      <c r="M25" s="65"/>
      <c r="N25" s="63"/>
      <c r="O25" s="65"/>
      <c r="P25" s="65"/>
      <c r="Q25" s="65">
        <v>41.18</v>
      </c>
      <c r="R25" s="65"/>
      <c r="S25" s="65"/>
      <c r="T25" s="63">
        <f t="shared" ref="T25:T35" si="4">SUM(N25:S25)</f>
        <v>41.18</v>
      </c>
      <c r="U25" s="63">
        <v>0</v>
      </c>
      <c r="V25" s="63">
        <v>0</v>
      </c>
      <c r="W25" s="53"/>
    </row>
    <row r="26" spans="2:23" ht="66" customHeight="1" outlineLevel="1" x14ac:dyDescent="0.25">
      <c r="B26" s="59" t="s">
        <v>129</v>
      </c>
      <c r="C26" s="60" t="s">
        <v>40</v>
      </c>
      <c r="D26" s="61"/>
      <c r="E26" s="61" t="s">
        <v>63</v>
      </c>
      <c r="F26" s="62" t="s">
        <v>127</v>
      </c>
      <c r="G26" s="71" t="s">
        <v>130</v>
      </c>
      <c r="H26" s="69" t="s">
        <v>22</v>
      </c>
      <c r="I26" s="72">
        <v>53</v>
      </c>
      <c r="J26" s="64">
        <v>45656</v>
      </c>
      <c r="K26" s="65">
        <v>0</v>
      </c>
      <c r="L26" s="65">
        <v>0</v>
      </c>
      <c r="M26" s="65"/>
      <c r="N26" s="63"/>
      <c r="O26" s="65"/>
      <c r="P26" s="65"/>
      <c r="Q26" s="65">
        <v>382.88</v>
      </c>
      <c r="R26" s="65"/>
      <c r="S26" s="65"/>
      <c r="T26" s="63">
        <f t="shared" si="4"/>
        <v>382.88</v>
      </c>
      <c r="U26" s="63">
        <v>0</v>
      </c>
      <c r="V26" s="63">
        <v>0</v>
      </c>
      <c r="W26" s="53"/>
    </row>
    <row r="27" spans="2:23" ht="66" customHeight="1" outlineLevel="1" x14ac:dyDescent="0.25">
      <c r="B27" s="59" t="s">
        <v>145</v>
      </c>
      <c r="C27" s="60" t="s">
        <v>40</v>
      </c>
      <c r="D27" s="61"/>
      <c r="E27" s="61" t="s">
        <v>63</v>
      </c>
      <c r="F27" s="62" t="s">
        <v>137</v>
      </c>
      <c r="G27" s="71" t="s">
        <v>130</v>
      </c>
      <c r="H27" s="69" t="s">
        <v>22</v>
      </c>
      <c r="I27" s="63">
        <v>192</v>
      </c>
      <c r="J27" s="64">
        <v>45657</v>
      </c>
      <c r="K27" s="65">
        <v>0</v>
      </c>
      <c r="L27" s="65">
        <v>0</v>
      </c>
      <c r="M27" s="65"/>
      <c r="N27" s="63"/>
      <c r="O27" s="65"/>
      <c r="P27" s="65"/>
      <c r="Q27" s="65"/>
      <c r="R27" s="65">
        <v>1825.78</v>
      </c>
      <c r="S27" s="65"/>
      <c r="T27" s="63">
        <f t="shared" si="4"/>
        <v>1825.78</v>
      </c>
      <c r="U27" s="63">
        <v>0</v>
      </c>
      <c r="V27" s="63">
        <v>0</v>
      </c>
      <c r="W27" s="53"/>
    </row>
    <row r="28" spans="2:23" ht="66" customHeight="1" outlineLevel="1" x14ac:dyDescent="0.25">
      <c r="B28" s="59" t="s">
        <v>141</v>
      </c>
      <c r="C28" s="60" t="s">
        <v>40</v>
      </c>
      <c r="D28" s="61"/>
      <c r="E28" s="61" t="s">
        <v>63</v>
      </c>
      <c r="F28" s="62" t="s">
        <v>136</v>
      </c>
      <c r="G28" s="71" t="s">
        <v>130</v>
      </c>
      <c r="H28" s="69" t="s">
        <v>22</v>
      </c>
      <c r="I28" s="63">
        <v>36</v>
      </c>
      <c r="J28" s="64">
        <v>45658</v>
      </c>
      <c r="K28" s="65">
        <v>0</v>
      </c>
      <c r="L28" s="65">
        <v>0</v>
      </c>
      <c r="M28" s="65"/>
      <c r="N28" s="63"/>
      <c r="O28" s="65"/>
      <c r="P28" s="65"/>
      <c r="Q28" s="65"/>
      <c r="R28" s="65">
        <v>520.39</v>
      </c>
      <c r="S28" s="65"/>
      <c r="T28" s="63">
        <f t="shared" si="4"/>
        <v>520.39</v>
      </c>
      <c r="U28" s="63">
        <v>0</v>
      </c>
      <c r="V28" s="63">
        <v>0</v>
      </c>
      <c r="W28" s="53"/>
    </row>
    <row r="29" spans="2:23" ht="66" customHeight="1" outlineLevel="1" x14ac:dyDescent="0.25">
      <c r="B29" s="59" t="s">
        <v>142</v>
      </c>
      <c r="C29" s="60" t="s">
        <v>40</v>
      </c>
      <c r="D29" s="61"/>
      <c r="E29" s="61" t="s">
        <v>63</v>
      </c>
      <c r="F29" s="62" t="s">
        <v>135</v>
      </c>
      <c r="G29" s="71" t="s">
        <v>130</v>
      </c>
      <c r="H29" s="69" t="s">
        <v>22</v>
      </c>
      <c r="I29" s="63">
        <v>2451.25</v>
      </c>
      <c r="J29" s="64">
        <v>45657</v>
      </c>
      <c r="K29" s="65">
        <v>0</v>
      </c>
      <c r="L29" s="65">
        <v>0</v>
      </c>
      <c r="M29" s="65"/>
      <c r="N29" s="63"/>
      <c r="O29" s="65"/>
      <c r="P29" s="65"/>
      <c r="Q29" s="65"/>
      <c r="R29" s="65">
        <v>14179.63</v>
      </c>
      <c r="S29" s="65"/>
      <c r="T29" s="63">
        <f t="shared" si="4"/>
        <v>14179.63</v>
      </c>
      <c r="U29" s="63">
        <v>0</v>
      </c>
      <c r="V29" s="63">
        <v>0</v>
      </c>
      <c r="W29" s="53"/>
    </row>
    <row r="30" spans="2:23" ht="66" customHeight="1" outlineLevel="1" x14ac:dyDescent="0.25">
      <c r="B30" s="59" t="s">
        <v>144</v>
      </c>
      <c r="C30" s="60" t="s">
        <v>40</v>
      </c>
      <c r="D30" s="61"/>
      <c r="E30" s="61" t="s">
        <v>63</v>
      </c>
      <c r="F30" s="62" t="s">
        <v>134</v>
      </c>
      <c r="G30" s="71" t="s">
        <v>130</v>
      </c>
      <c r="H30" s="69" t="s">
        <v>22</v>
      </c>
      <c r="I30" s="63">
        <v>45</v>
      </c>
      <c r="J30" s="64">
        <v>45657</v>
      </c>
      <c r="K30" s="65">
        <v>0</v>
      </c>
      <c r="L30" s="65">
        <v>0</v>
      </c>
      <c r="M30" s="65"/>
      <c r="N30" s="63"/>
      <c r="O30" s="65"/>
      <c r="P30" s="65"/>
      <c r="Q30" s="65"/>
      <c r="R30" s="65">
        <v>251.65</v>
      </c>
      <c r="S30" s="65"/>
      <c r="T30" s="63">
        <f t="shared" si="4"/>
        <v>251.65</v>
      </c>
      <c r="U30" s="63">
        <v>0</v>
      </c>
      <c r="V30" s="63">
        <v>0</v>
      </c>
      <c r="W30" s="53"/>
    </row>
    <row r="31" spans="2:23" ht="66" customHeight="1" outlineLevel="1" x14ac:dyDescent="0.25">
      <c r="B31" s="59" t="s">
        <v>143</v>
      </c>
      <c r="C31" s="60" t="s">
        <v>40</v>
      </c>
      <c r="D31" s="61"/>
      <c r="E31" s="61" t="s">
        <v>63</v>
      </c>
      <c r="F31" s="62" t="s">
        <v>133</v>
      </c>
      <c r="G31" s="71" t="s">
        <v>130</v>
      </c>
      <c r="H31" s="69" t="s">
        <v>22</v>
      </c>
      <c r="I31" s="63">
        <v>255.3</v>
      </c>
      <c r="J31" s="64">
        <v>45657</v>
      </c>
      <c r="K31" s="65">
        <v>0</v>
      </c>
      <c r="L31" s="65">
        <v>0</v>
      </c>
      <c r="M31" s="65"/>
      <c r="N31" s="63"/>
      <c r="O31" s="65"/>
      <c r="P31" s="65"/>
      <c r="Q31" s="65"/>
      <c r="R31" s="65">
        <v>2212.46</v>
      </c>
      <c r="S31" s="65"/>
      <c r="T31" s="63">
        <f t="shared" si="4"/>
        <v>2212.46</v>
      </c>
      <c r="U31" s="63">
        <v>0</v>
      </c>
      <c r="V31" s="63">
        <v>0</v>
      </c>
      <c r="W31" s="53"/>
    </row>
    <row r="32" spans="2:23" ht="66" customHeight="1" outlineLevel="1" x14ac:dyDescent="0.25">
      <c r="B32" s="59" t="s">
        <v>146</v>
      </c>
      <c r="C32" s="60" t="s">
        <v>40</v>
      </c>
      <c r="D32" s="61"/>
      <c r="E32" s="61" t="s">
        <v>63</v>
      </c>
      <c r="F32" s="62" t="s">
        <v>132</v>
      </c>
      <c r="G32" s="71" t="s">
        <v>130</v>
      </c>
      <c r="H32" s="69" t="s">
        <v>22</v>
      </c>
      <c r="I32" s="63">
        <v>104.1</v>
      </c>
      <c r="J32" s="64">
        <v>45657</v>
      </c>
      <c r="K32" s="65">
        <v>0</v>
      </c>
      <c r="L32" s="65">
        <v>0</v>
      </c>
      <c r="M32" s="65"/>
      <c r="N32" s="63"/>
      <c r="O32" s="65"/>
      <c r="P32" s="65"/>
      <c r="Q32" s="65"/>
      <c r="R32" s="65">
        <v>472.65</v>
      </c>
      <c r="S32" s="65"/>
      <c r="T32" s="63">
        <f t="shared" si="4"/>
        <v>472.65</v>
      </c>
      <c r="U32" s="63">
        <v>0</v>
      </c>
      <c r="V32" s="63">
        <v>0</v>
      </c>
      <c r="W32" s="53"/>
    </row>
    <row r="33" spans="1:23" ht="66" customHeight="1" outlineLevel="1" x14ac:dyDescent="0.25">
      <c r="B33" s="59" t="s">
        <v>147</v>
      </c>
      <c r="C33" s="60" t="s">
        <v>40</v>
      </c>
      <c r="D33" s="61"/>
      <c r="E33" s="61" t="s">
        <v>63</v>
      </c>
      <c r="F33" s="62" t="s">
        <v>138</v>
      </c>
      <c r="G33" s="71" t="s">
        <v>130</v>
      </c>
      <c r="H33" s="69" t="s">
        <v>22</v>
      </c>
      <c r="I33" s="63">
        <v>26.4</v>
      </c>
      <c r="J33" s="64">
        <v>45657</v>
      </c>
      <c r="K33" s="65">
        <v>0</v>
      </c>
      <c r="L33" s="65">
        <v>0</v>
      </c>
      <c r="M33" s="65"/>
      <c r="N33" s="63"/>
      <c r="O33" s="65"/>
      <c r="P33" s="65"/>
      <c r="Q33" s="65"/>
      <c r="R33" s="65">
        <v>600.83000000000004</v>
      </c>
      <c r="S33" s="65"/>
      <c r="T33" s="63">
        <f t="shared" si="4"/>
        <v>600.83000000000004</v>
      </c>
      <c r="U33" s="63">
        <v>0</v>
      </c>
      <c r="V33" s="63">
        <v>0</v>
      </c>
      <c r="W33" s="53"/>
    </row>
    <row r="34" spans="1:23" ht="66" customHeight="1" outlineLevel="1" x14ac:dyDescent="0.25">
      <c r="B34" s="59" t="s">
        <v>148</v>
      </c>
      <c r="C34" s="60" t="s">
        <v>40</v>
      </c>
      <c r="D34" s="61"/>
      <c r="E34" s="61" t="s">
        <v>63</v>
      </c>
      <c r="F34" s="62" t="s">
        <v>139</v>
      </c>
      <c r="G34" s="71" t="s">
        <v>130</v>
      </c>
      <c r="H34" s="69" t="s">
        <v>22</v>
      </c>
      <c r="I34" s="63">
        <v>77.599999999999994</v>
      </c>
      <c r="J34" s="64">
        <v>45657</v>
      </c>
      <c r="K34" s="65">
        <v>0</v>
      </c>
      <c r="L34" s="65">
        <v>0</v>
      </c>
      <c r="M34" s="65"/>
      <c r="N34" s="63"/>
      <c r="O34" s="65"/>
      <c r="P34" s="65"/>
      <c r="Q34" s="65"/>
      <c r="R34" s="65">
        <v>546.1</v>
      </c>
      <c r="S34" s="65"/>
      <c r="T34" s="63">
        <f t="shared" si="4"/>
        <v>546.1</v>
      </c>
      <c r="U34" s="63">
        <v>0</v>
      </c>
      <c r="V34" s="63">
        <v>0</v>
      </c>
      <c r="W34" s="53"/>
    </row>
    <row r="35" spans="1:23" ht="54.75" customHeight="1" outlineLevel="1" x14ac:dyDescent="0.25">
      <c r="B35" s="59" t="s">
        <v>149</v>
      </c>
      <c r="C35" s="60" t="s">
        <v>40</v>
      </c>
      <c r="D35" s="61"/>
      <c r="E35" s="61" t="s">
        <v>63</v>
      </c>
      <c r="F35" s="62" t="s">
        <v>140</v>
      </c>
      <c r="G35" s="71" t="s">
        <v>130</v>
      </c>
      <c r="H35" s="69" t="s">
        <v>22</v>
      </c>
      <c r="I35" s="63">
        <v>202.5</v>
      </c>
      <c r="J35" s="64">
        <v>45657</v>
      </c>
      <c r="K35" s="65">
        <v>0</v>
      </c>
      <c r="L35" s="65">
        <v>0</v>
      </c>
      <c r="M35" s="65"/>
      <c r="N35" s="63"/>
      <c r="O35" s="65"/>
      <c r="P35" s="65"/>
      <c r="Q35" s="65"/>
      <c r="R35" s="65">
        <v>1153.1199999999999</v>
      </c>
      <c r="S35" s="65"/>
      <c r="T35" s="63">
        <f t="shared" si="4"/>
        <v>1153.1199999999999</v>
      </c>
      <c r="U35" s="63">
        <v>0</v>
      </c>
      <c r="V35" s="63">
        <v>0</v>
      </c>
      <c r="W35" s="53"/>
    </row>
    <row r="36" spans="1:23" s="33" customFormat="1" ht="52.5" customHeight="1" x14ac:dyDescent="0.25">
      <c r="B36" s="31"/>
      <c r="C36" s="26" t="s">
        <v>40</v>
      </c>
      <c r="D36" s="45">
        <v>84540</v>
      </c>
      <c r="E36" s="45" t="s">
        <v>39</v>
      </c>
      <c r="F36" s="46" t="s">
        <v>75</v>
      </c>
      <c r="G36" s="45" t="s">
        <v>39</v>
      </c>
      <c r="H36" s="45" t="s">
        <v>39</v>
      </c>
      <c r="I36" s="51" t="s">
        <v>39</v>
      </c>
      <c r="J36" s="48" t="s">
        <v>39</v>
      </c>
      <c r="K36" s="48" t="s">
        <v>39</v>
      </c>
      <c r="L36" s="48" t="s">
        <v>39</v>
      </c>
      <c r="M36" s="48"/>
      <c r="N36" s="48">
        <f>SUM(N37:N47)</f>
        <v>11238.897666666668</v>
      </c>
      <c r="O36" s="48"/>
      <c r="P36" s="48"/>
      <c r="Q36" s="48"/>
      <c r="R36" s="48"/>
      <c r="S36" s="48"/>
      <c r="T36" s="48">
        <f>SUM(T37:T49)</f>
        <v>11372.177666666665</v>
      </c>
      <c r="U36" s="48">
        <f t="shared" ref="U36:V36" si="5">SUM(U37:U45)</f>
        <v>11931.241</v>
      </c>
      <c r="V36" s="48">
        <f t="shared" si="5"/>
        <v>11931.241</v>
      </c>
    </row>
    <row r="37" spans="1:23" ht="24" customHeight="1" outlineLevel="1" x14ac:dyDescent="0.25">
      <c r="B37" s="34" t="s">
        <v>80</v>
      </c>
      <c r="C37" s="16" t="s">
        <v>40</v>
      </c>
      <c r="D37" s="17"/>
      <c r="E37" s="17" t="s">
        <v>67</v>
      </c>
      <c r="F37" s="5" t="s">
        <v>44</v>
      </c>
      <c r="G37" s="20" t="s">
        <v>55</v>
      </c>
      <c r="H37" s="17" t="s">
        <v>22</v>
      </c>
      <c r="I37" s="70">
        <v>200</v>
      </c>
      <c r="J37" s="25">
        <v>45656</v>
      </c>
      <c r="K37" s="23">
        <v>200</v>
      </c>
      <c r="L37" s="23">
        <v>200</v>
      </c>
      <c r="M37" s="23"/>
      <c r="N37" s="24">
        <v>906.47</v>
      </c>
      <c r="O37" s="23"/>
      <c r="P37" s="23"/>
      <c r="Q37" s="23">
        <v>133.28</v>
      </c>
      <c r="R37" s="23">
        <v>192.87</v>
      </c>
      <c r="S37" s="23"/>
      <c r="T37" s="63">
        <f>SUM(N37:S37)</f>
        <v>1232.6199999999999</v>
      </c>
      <c r="U37" s="24">
        <v>906.47</v>
      </c>
      <c r="V37" s="24">
        <v>906.47</v>
      </c>
    </row>
    <row r="38" spans="1:23" ht="22.5" customHeight="1" outlineLevel="1" x14ac:dyDescent="0.25">
      <c r="B38" s="34" t="s">
        <v>81</v>
      </c>
      <c r="C38" s="16" t="s">
        <v>40</v>
      </c>
      <c r="D38" s="17"/>
      <c r="E38" s="17" t="s">
        <v>67</v>
      </c>
      <c r="F38" s="5" t="s">
        <v>94</v>
      </c>
      <c r="G38" s="20" t="s">
        <v>55</v>
      </c>
      <c r="H38" s="17" t="s">
        <v>22</v>
      </c>
      <c r="I38" s="24">
        <v>500</v>
      </c>
      <c r="J38" s="25">
        <v>45656</v>
      </c>
      <c r="K38" s="23">
        <v>500</v>
      </c>
      <c r="L38" s="23">
        <v>500</v>
      </c>
      <c r="M38" s="23"/>
      <c r="N38" s="24">
        <v>1200</v>
      </c>
      <c r="O38" s="23"/>
      <c r="P38" s="23"/>
      <c r="Q38" s="23"/>
      <c r="R38" s="23">
        <v>-192.87</v>
      </c>
      <c r="S38" s="23"/>
      <c r="T38" s="63">
        <f t="shared" si="2"/>
        <v>1007.13</v>
      </c>
      <c r="U38" s="24">
        <v>1200</v>
      </c>
      <c r="V38" s="24">
        <v>1200</v>
      </c>
    </row>
    <row r="39" spans="1:23" ht="32.25" customHeight="1" outlineLevel="1" x14ac:dyDescent="0.25">
      <c r="B39" s="34" t="s">
        <v>82</v>
      </c>
      <c r="C39" s="16" t="s">
        <v>40</v>
      </c>
      <c r="D39" s="17"/>
      <c r="E39" s="17" t="s">
        <v>63</v>
      </c>
      <c r="F39" s="5" t="s">
        <v>45</v>
      </c>
      <c r="G39" s="18" t="s">
        <v>53</v>
      </c>
      <c r="H39" s="19" t="s">
        <v>24</v>
      </c>
      <c r="I39" s="24">
        <v>152</v>
      </c>
      <c r="J39" s="25">
        <v>45656</v>
      </c>
      <c r="K39" s="23">
        <v>152</v>
      </c>
      <c r="L39" s="23">
        <v>152</v>
      </c>
      <c r="M39" s="23"/>
      <c r="N39" s="24">
        <v>397.9</v>
      </c>
      <c r="O39" s="23"/>
      <c r="P39" s="23"/>
      <c r="Q39" s="23"/>
      <c r="R39" s="23"/>
      <c r="S39" s="23"/>
      <c r="T39" s="63">
        <f t="shared" si="2"/>
        <v>397.9</v>
      </c>
      <c r="U39" s="24">
        <v>397.9</v>
      </c>
      <c r="V39" s="24">
        <v>397.9</v>
      </c>
    </row>
    <row r="40" spans="1:23" ht="19.5" customHeight="1" outlineLevel="1" x14ac:dyDescent="0.25">
      <c r="B40" s="34" t="s">
        <v>83</v>
      </c>
      <c r="C40" s="16" t="s">
        <v>40</v>
      </c>
      <c r="D40" s="17"/>
      <c r="E40" s="17" t="s">
        <v>63</v>
      </c>
      <c r="F40" s="5" t="s">
        <v>46</v>
      </c>
      <c r="G40" s="20" t="s">
        <v>57</v>
      </c>
      <c r="H40" s="4" t="s">
        <v>56</v>
      </c>
      <c r="I40" s="24">
        <v>117</v>
      </c>
      <c r="J40" s="25">
        <v>45656</v>
      </c>
      <c r="K40" s="23">
        <v>320</v>
      </c>
      <c r="L40" s="23">
        <v>320</v>
      </c>
      <c r="M40" s="23"/>
      <c r="N40" s="24">
        <v>2000</v>
      </c>
      <c r="O40" s="23"/>
      <c r="P40" s="23"/>
      <c r="Q40" s="23"/>
      <c r="R40" s="23"/>
      <c r="S40" s="23"/>
      <c r="T40" s="63">
        <f t="shared" si="2"/>
        <v>2000</v>
      </c>
      <c r="U40" s="24">
        <v>3496.84</v>
      </c>
      <c r="V40" s="24">
        <v>3496.84</v>
      </c>
    </row>
    <row r="41" spans="1:23" ht="24" customHeight="1" outlineLevel="1" x14ac:dyDescent="0.25">
      <c r="B41" s="34" t="s">
        <v>84</v>
      </c>
      <c r="C41" s="16" t="s">
        <v>40</v>
      </c>
      <c r="D41" s="17"/>
      <c r="E41" s="17" t="s">
        <v>63</v>
      </c>
      <c r="F41" s="5" t="s">
        <v>47</v>
      </c>
      <c r="G41" s="20" t="s">
        <v>55</v>
      </c>
      <c r="H41" s="4" t="s">
        <v>59</v>
      </c>
      <c r="I41" s="24">
        <v>4613</v>
      </c>
      <c r="J41" s="25">
        <v>45656</v>
      </c>
      <c r="K41" s="23">
        <v>4613</v>
      </c>
      <c r="L41" s="23">
        <v>4613</v>
      </c>
      <c r="M41" s="23"/>
      <c r="N41" s="24">
        <v>2958.7040000000002</v>
      </c>
      <c r="O41" s="23"/>
      <c r="P41" s="23"/>
      <c r="Q41" s="23"/>
      <c r="R41" s="23"/>
      <c r="S41" s="23"/>
      <c r="T41" s="63">
        <f t="shared" si="2"/>
        <v>2958.7040000000002</v>
      </c>
      <c r="U41" s="24">
        <v>2958.7040000000002</v>
      </c>
      <c r="V41" s="24">
        <v>2958.7040000000002</v>
      </c>
    </row>
    <row r="42" spans="1:23" ht="27" customHeight="1" outlineLevel="1" x14ac:dyDescent="0.25">
      <c r="B42" s="34" t="s">
        <v>85</v>
      </c>
      <c r="C42" s="16" t="s">
        <v>40</v>
      </c>
      <c r="D42" s="17"/>
      <c r="E42" s="17" t="s">
        <v>63</v>
      </c>
      <c r="F42" s="5" t="s">
        <v>48</v>
      </c>
      <c r="G42" s="20" t="s">
        <v>60</v>
      </c>
      <c r="H42" s="4" t="s">
        <v>24</v>
      </c>
      <c r="I42" s="24">
        <v>160</v>
      </c>
      <c r="J42" s="25">
        <v>45656</v>
      </c>
      <c r="K42" s="23">
        <v>160</v>
      </c>
      <c r="L42" s="23">
        <v>160</v>
      </c>
      <c r="M42" s="23"/>
      <c r="N42" s="24">
        <v>795.56700000000001</v>
      </c>
      <c r="O42" s="23"/>
      <c r="P42" s="23"/>
      <c r="Q42" s="23"/>
      <c r="R42" s="23"/>
      <c r="S42" s="23"/>
      <c r="T42" s="63">
        <f t="shared" si="2"/>
        <v>795.56700000000001</v>
      </c>
      <c r="U42" s="24">
        <v>795.56700000000001</v>
      </c>
      <c r="V42" s="24">
        <v>795.56700000000001</v>
      </c>
    </row>
    <row r="43" spans="1:23" s="34" customFormat="1" ht="51.75" customHeight="1" outlineLevel="1" x14ac:dyDescent="0.25">
      <c r="B43" s="34" t="s">
        <v>86</v>
      </c>
      <c r="C43" s="16" t="s">
        <v>40</v>
      </c>
      <c r="D43" s="17"/>
      <c r="E43" s="17" t="s">
        <v>63</v>
      </c>
      <c r="F43" s="5" t="s">
        <v>49</v>
      </c>
      <c r="G43" s="20" t="s">
        <v>111</v>
      </c>
      <c r="H43" s="4" t="s">
        <v>56</v>
      </c>
      <c r="I43" s="24">
        <v>8</v>
      </c>
      <c r="J43" s="25">
        <v>45656</v>
      </c>
      <c r="K43" s="23">
        <v>12</v>
      </c>
      <c r="L43" s="23">
        <v>12</v>
      </c>
      <c r="M43" s="23"/>
      <c r="N43" s="24">
        <f>2175.76/12*8-637.6</f>
        <v>812.90666666666687</v>
      </c>
      <c r="O43" s="23"/>
      <c r="P43" s="23"/>
      <c r="Q43" s="23"/>
      <c r="R43" s="23"/>
      <c r="S43" s="23">
        <v>-358.58</v>
      </c>
      <c r="T43" s="74">
        <f t="shared" si="2"/>
        <v>454.32666666666688</v>
      </c>
      <c r="U43" s="24">
        <v>2175.7600000000002</v>
      </c>
      <c r="V43" s="24">
        <v>2175.7600000000002</v>
      </c>
      <c r="W43" s="52"/>
    </row>
    <row r="44" spans="1:23" s="34" customFormat="1" ht="39" customHeight="1" outlineLevel="1" x14ac:dyDescent="0.25">
      <c r="B44" s="34" t="s">
        <v>87</v>
      </c>
      <c r="C44" s="16" t="s">
        <v>40</v>
      </c>
      <c r="D44" s="17"/>
      <c r="E44" s="17" t="s">
        <v>63</v>
      </c>
      <c r="F44" s="5" t="s">
        <v>50</v>
      </c>
      <c r="G44" s="22" t="s">
        <v>51</v>
      </c>
      <c r="H44" s="4" t="s">
        <v>41</v>
      </c>
      <c r="I44" s="24">
        <v>9</v>
      </c>
      <c r="J44" s="25">
        <v>45656</v>
      </c>
      <c r="K44" s="23">
        <v>0</v>
      </c>
      <c r="L44" s="23">
        <v>0</v>
      </c>
      <c r="M44" s="23"/>
      <c r="N44" s="24">
        <v>1049.21</v>
      </c>
      <c r="O44" s="23"/>
      <c r="P44" s="23"/>
      <c r="Q44" s="23"/>
      <c r="R44" s="23"/>
      <c r="S44" s="23"/>
      <c r="T44" s="63">
        <f t="shared" si="2"/>
        <v>1049.21</v>
      </c>
      <c r="U44" s="24">
        <v>0</v>
      </c>
      <c r="V44" s="24">
        <v>0</v>
      </c>
    </row>
    <row r="45" spans="1:23" s="34" customFormat="1" ht="55.5" customHeight="1" outlineLevel="1" x14ac:dyDescent="0.25">
      <c r="B45" s="34" t="s">
        <v>88</v>
      </c>
      <c r="C45" s="16" t="s">
        <v>40</v>
      </c>
      <c r="D45" s="17"/>
      <c r="E45" s="17" t="s">
        <v>63</v>
      </c>
      <c r="F45" s="5" t="s">
        <v>66</v>
      </c>
      <c r="G45" s="22" t="s">
        <v>51</v>
      </c>
      <c r="H45" s="4" t="s">
        <v>41</v>
      </c>
      <c r="I45" s="24">
        <v>1</v>
      </c>
      <c r="J45" s="25">
        <v>45656</v>
      </c>
      <c r="K45" s="23">
        <v>0</v>
      </c>
      <c r="L45" s="23">
        <v>0</v>
      </c>
      <c r="M45" s="23"/>
      <c r="N45" s="24">
        <v>650.22</v>
      </c>
      <c r="O45" s="23"/>
      <c r="P45" s="23"/>
      <c r="Q45" s="23"/>
      <c r="R45" s="23"/>
      <c r="S45" s="23">
        <v>-90.56</v>
      </c>
      <c r="T45" s="74">
        <f t="shared" si="2"/>
        <v>559.66000000000008</v>
      </c>
      <c r="U45" s="24">
        <v>0</v>
      </c>
      <c r="V45" s="24">
        <v>0</v>
      </c>
    </row>
    <row r="46" spans="1:23" s="59" customFormat="1" ht="47.25" customHeight="1" outlineLevel="1" x14ac:dyDescent="0.25">
      <c r="A46" s="66"/>
      <c r="B46" s="59" t="s">
        <v>112</v>
      </c>
      <c r="C46" s="60" t="s">
        <v>40</v>
      </c>
      <c r="D46" s="61"/>
      <c r="E46" s="61" t="s">
        <v>63</v>
      </c>
      <c r="F46" s="62" t="s">
        <v>110</v>
      </c>
      <c r="G46" s="18" t="s">
        <v>116</v>
      </c>
      <c r="H46" s="19" t="s">
        <v>41</v>
      </c>
      <c r="I46" s="63">
        <v>1</v>
      </c>
      <c r="J46" s="64">
        <v>45656</v>
      </c>
      <c r="K46" s="65">
        <v>0</v>
      </c>
      <c r="L46" s="65">
        <v>0</v>
      </c>
      <c r="M46" s="65"/>
      <c r="N46" s="63">
        <v>209.63</v>
      </c>
      <c r="O46" s="65"/>
      <c r="P46" s="65"/>
      <c r="Q46" s="65"/>
      <c r="R46" s="65"/>
      <c r="S46" s="65"/>
      <c r="T46" s="63">
        <f t="shared" si="2"/>
        <v>209.63</v>
      </c>
      <c r="U46" s="63">
        <v>0</v>
      </c>
      <c r="V46" s="63">
        <v>0</v>
      </c>
    </row>
    <row r="47" spans="1:23" s="59" customFormat="1" ht="47.25" customHeight="1" outlineLevel="1" x14ac:dyDescent="0.25">
      <c r="A47" s="66"/>
      <c r="B47" s="59" t="s">
        <v>113</v>
      </c>
      <c r="C47" s="60" t="s">
        <v>40</v>
      </c>
      <c r="D47" s="61"/>
      <c r="E47" s="61" t="s">
        <v>63</v>
      </c>
      <c r="F47" s="62" t="s">
        <v>114</v>
      </c>
      <c r="G47" s="18" t="s">
        <v>116</v>
      </c>
      <c r="H47" s="19" t="s">
        <v>41</v>
      </c>
      <c r="I47" s="63">
        <v>1</v>
      </c>
      <c r="J47" s="64">
        <v>45656</v>
      </c>
      <c r="K47" s="65">
        <v>0</v>
      </c>
      <c r="L47" s="65">
        <v>0</v>
      </c>
      <c r="M47" s="65"/>
      <c r="N47" s="63">
        <v>258.29000000000002</v>
      </c>
      <c r="O47" s="65"/>
      <c r="P47" s="65"/>
      <c r="Q47" s="65"/>
      <c r="R47" s="65"/>
      <c r="S47" s="65"/>
      <c r="T47" s="63">
        <f t="shared" si="2"/>
        <v>258.29000000000002</v>
      </c>
      <c r="U47" s="63">
        <v>0</v>
      </c>
      <c r="V47" s="63">
        <v>0</v>
      </c>
    </row>
    <row r="48" spans="1:23" s="59" customFormat="1" ht="47.25" customHeight="1" outlineLevel="1" x14ac:dyDescent="0.25">
      <c r="A48" s="66"/>
      <c r="C48" s="60" t="s">
        <v>40</v>
      </c>
      <c r="D48" s="61"/>
      <c r="E48" s="61" t="s">
        <v>63</v>
      </c>
      <c r="F48" s="62" t="s">
        <v>151</v>
      </c>
      <c r="G48" s="18" t="s">
        <v>116</v>
      </c>
      <c r="H48" s="19" t="s">
        <v>41</v>
      </c>
      <c r="I48" s="63">
        <v>1</v>
      </c>
      <c r="J48" s="64">
        <v>45657</v>
      </c>
      <c r="K48" s="65">
        <v>0</v>
      </c>
      <c r="L48" s="65">
        <v>0</v>
      </c>
      <c r="M48" s="65"/>
      <c r="N48" s="63"/>
      <c r="O48" s="65"/>
      <c r="P48" s="65"/>
      <c r="Q48" s="65"/>
      <c r="R48" s="65"/>
      <c r="S48" s="65"/>
      <c r="T48" s="74">
        <v>358.58</v>
      </c>
      <c r="U48" s="63"/>
      <c r="V48" s="63"/>
    </row>
    <row r="49" spans="1:22" s="59" customFormat="1" ht="47.25" customHeight="1" outlineLevel="1" x14ac:dyDescent="0.25">
      <c r="A49" s="66"/>
      <c r="C49" s="60" t="s">
        <v>40</v>
      </c>
      <c r="D49" s="61"/>
      <c r="E49" s="61" t="s">
        <v>63</v>
      </c>
      <c r="F49" s="62" t="s">
        <v>152</v>
      </c>
      <c r="G49" s="18" t="s">
        <v>116</v>
      </c>
      <c r="H49" s="19" t="s">
        <v>41</v>
      </c>
      <c r="I49" s="63">
        <v>1</v>
      </c>
      <c r="J49" s="64">
        <v>45292</v>
      </c>
      <c r="K49" s="65">
        <v>0</v>
      </c>
      <c r="L49" s="65">
        <v>0</v>
      </c>
      <c r="M49" s="65"/>
      <c r="N49" s="63"/>
      <c r="O49" s="65"/>
      <c r="P49" s="65"/>
      <c r="Q49" s="65"/>
      <c r="R49" s="65"/>
      <c r="S49" s="65"/>
      <c r="T49" s="63">
        <v>90.56</v>
      </c>
      <c r="U49" s="63"/>
      <c r="V49" s="63"/>
    </row>
    <row r="50" spans="1:22" s="33" customFormat="1" ht="40.5" customHeight="1" x14ac:dyDescent="0.25">
      <c r="B50" s="31"/>
      <c r="C50" s="26" t="s">
        <v>40</v>
      </c>
      <c r="D50" s="45">
        <v>84550</v>
      </c>
      <c r="E50" s="45" t="s">
        <v>39</v>
      </c>
      <c r="F50" s="46" t="s">
        <v>74</v>
      </c>
      <c r="G50" s="45" t="s">
        <v>39</v>
      </c>
      <c r="H50" s="45" t="s">
        <v>39</v>
      </c>
      <c r="I50" s="51" t="s">
        <v>39</v>
      </c>
      <c r="J50" s="48" t="s">
        <v>39</v>
      </c>
      <c r="K50" s="48" t="s">
        <v>39</v>
      </c>
      <c r="L50" s="48" t="s">
        <v>39</v>
      </c>
      <c r="M50" s="48"/>
      <c r="N50" s="49">
        <f t="shared" ref="N50" si="6">N51</f>
        <v>600</v>
      </c>
      <c r="O50" s="48"/>
      <c r="P50" s="48"/>
      <c r="Q50" s="48"/>
      <c r="R50" s="48"/>
      <c r="S50" s="48"/>
      <c r="T50" s="48">
        <f t="shared" ref="T50:V50" si="7">T51</f>
        <v>600</v>
      </c>
      <c r="U50" s="48">
        <f t="shared" si="7"/>
        <v>0</v>
      </c>
      <c r="V50" s="48">
        <f t="shared" si="7"/>
        <v>0</v>
      </c>
    </row>
    <row r="51" spans="1:22" ht="30" x14ac:dyDescent="0.25">
      <c r="B51" s="34" t="s">
        <v>89</v>
      </c>
      <c r="C51" s="16" t="s">
        <v>40</v>
      </c>
      <c r="D51" s="17"/>
      <c r="E51" s="17" t="s">
        <v>63</v>
      </c>
      <c r="F51" s="5" t="s">
        <v>52</v>
      </c>
      <c r="G51" s="22" t="s">
        <v>51</v>
      </c>
      <c r="H51" s="4" t="s">
        <v>41</v>
      </c>
      <c r="I51" s="24">
        <v>1</v>
      </c>
      <c r="J51" s="25">
        <v>45656</v>
      </c>
      <c r="K51" s="23">
        <v>0</v>
      </c>
      <c r="L51" s="23">
        <v>0</v>
      </c>
      <c r="M51" s="23"/>
      <c r="N51" s="24">
        <v>600</v>
      </c>
      <c r="O51" s="23"/>
      <c r="P51" s="23"/>
      <c r="Q51" s="23"/>
      <c r="R51" s="23"/>
      <c r="S51" s="23"/>
      <c r="T51" s="63">
        <f t="shared" si="2"/>
        <v>600</v>
      </c>
      <c r="U51" s="24">
        <v>0</v>
      </c>
      <c r="V51" s="24">
        <v>0</v>
      </c>
    </row>
    <row r="52" spans="1:22" s="33" customFormat="1" ht="27" customHeight="1" x14ac:dyDescent="0.25">
      <c r="B52" s="31"/>
      <c r="C52" s="26" t="s">
        <v>40</v>
      </c>
      <c r="D52" s="45">
        <v>84560</v>
      </c>
      <c r="E52" s="45" t="s">
        <v>39</v>
      </c>
      <c r="F52" s="46" t="s">
        <v>102</v>
      </c>
      <c r="G52" s="45" t="s">
        <v>39</v>
      </c>
      <c r="H52" s="45" t="s">
        <v>39</v>
      </c>
      <c r="I52" s="51" t="s">
        <v>39</v>
      </c>
      <c r="J52" s="48" t="s">
        <v>39</v>
      </c>
      <c r="K52" s="48" t="s">
        <v>39</v>
      </c>
      <c r="L52" s="48" t="s">
        <v>39</v>
      </c>
      <c r="M52" s="48"/>
      <c r="N52" s="48">
        <f>SUM(N53:N54)</f>
        <v>4180</v>
      </c>
      <c r="O52" s="48"/>
      <c r="P52" s="48"/>
      <c r="Q52" s="48"/>
      <c r="R52" s="48"/>
      <c r="S52" s="48"/>
      <c r="T52" s="48">
        <f>SUM(T53:T54)</f>
        <v>4180</v>
      </c>
      <c r="U52" s="48">
        <f t="shared" ref="U52:V52" si="8">U53</f>
        <v>0</v>
      </c>
      <c r="V52" s="48">
        <f t="shared" si="8"/>
        <v>0</v>
      </c>
    </row>
    <row r="53" spans="1:22" ht="36.75" customHeight="1" outlineLevel="1" x14ac:dyDescent="0.25">
      <c r="B53" s="34" t="s">
        <v>90</v>
      </c>
      <c r="C53" s="16" t="s">
        <v>40</v>
      </c>
      <c r="D53" s="17"/>
      <c r="E53" s="17" t="s">
        <v>63</v>
      </c>
      <c r="F53" s="5" t="s">
        <v>61</v>
      </c>
      <c r="G53" s="20" t="s">
        <v>58</v>
      </c>
      <c r="H53" s="17" t="s">
        <v>56</v>
      </c>
      <c r="I53" s="21">
        <v>1</v>
      </c>
      <c r="J53" s="25">
        <v>45656</v>
      </c>
      <c r="K53" s="23">
        <v>0</v>
      </c>
      <c r="L53" s="23">
        <v>0</v>
      </c>
      <c r="M53" s="23"/>
      <c r="N53" s="21">
        <v>380</v>
      </c>
      <c r="O53" s="23"/>
      <c r="P53" s="23"/>
      <c r="Q53" s="23"/>
      <c r="R53" s="23"/>
      <c r="S53" s="23"/>
      <c r="T53" s="63">
        <f t="shared" si="2"/>
        <v>380</v>
      </c>
      <c r="U53" s="21">
        <v>0</v>
      </c>
      <c r="V53" s="21">
        <v>0</v>
      </c>
    </row>
    <row r="54" spans="1:22" ht="60.75" customHeight="1" outlineLevel="1" x14ac:dyDescent="0.25">
      <c r="B54" s="34" t="s">
        <v>91</v>
      </c>
      <c r="C54" s="16" t="s">
        <v>40</v>
      </c>
      <c r="D54" s="17"/>
      <c r="E54" s="17" t="s">
        <v>63</v>
      </c>
      <c r="F54" s="5" t="s">
        <v>64</v>
      </c>
      <c r="G54" s="20" t="s">
        <v>58</v>
      </c>
      <c r="H54" s="17" t="s">
        <v>56</v>
      </c>
      <c r="I54" s="21">
        <v>1</v>
      </c>
      <c r="J54" s="25">
        <v>45656</v>
      </c>
      <c r="K54" s="23">
        <v>0</v>
      </c>
      <c r="L54" s="23">
        <v>0</v>
      </c>
      <c r="M54" s="23"/>
      <c r="N54" s="21">
        <v>3800</v>
      </c>
      <c r="O54" s="23"/>
      <c r="P54" s="23"/>
      <c r="Q54" s="23"/>
      <c r="R54" s="23"/>
      <c r="S54" s="23"/>
      <c r="T54" s="63">
        <f t="shared" si="2"/>
        <v>3800</v>
      </c>
      <c r="U54" s="21">
        <v>0</v>
      </c>
      <c r="V54" s="21">
        <v>0</v>
      </c>
    </row>
  </sheetData>
  <mergeCells count="22">
    <mergeCell ref="T2:V4"/>
    <mergeCell ref="O8:S8"/>
    <mergeCell ref="L10:L11"/>
    <mergeCell ref="C4:L4"/>
    <mergeCell ref="C5:L5"/>
    <mergeCell ref="C6:L6"/>
    <mergeCell ref="N9:N11"/>
    <mergeCell ref="C8:C11"/>
    <mergeCell ref="D8:D11"/>
    <mergeCell ref="E8:E11"/>
    <mergeCell ref="G9:G11"/>
    <mergeCell ref="U5:V5"/>
    <mergeCell ref="F8:F11"/>
    <mergeCell ref="G8:L8"/>
    <mergeCell ref="T8:V8"/>
    <mergeCell ref="H9:H11"/>
    <mergeCell ref="I9:L9"/>
    <mergeCell ref="I10:J10"/>
    <mergeCell ref="T9:T11"/>
    <mergeCell ref="U9:U11"/>
    <mergeCell ref="V9:V11"/>
    <mergeCell ref="K10:K11"/>
  </mergeCells>
  <phoneticPr fontId="3" type="noConversion"/>
  <pageMargins left="0.31496062992125984" right="0.11811023622047245" top="0.74803149606299213" bottom="0.35433070866141736" header="0.31496062992125984" footer="0.31496062992125984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G6:K20"/>
  <sheetViews>
    <sheetView workbookViewId="0">
      <selection activeCell="K23" sqref="K23"/>
    </sheetView>
  </sheetViews>
  <sheetFormatPr defaultRowHeight="15" x14ac:dyDescent="0.25"/>
  <cols>
    <col min="8" max="8" width="9.140625" customWidth="1"/>
    <col min="11" max="11" width="13.7109375" customWidth="1"/>
  </cols>
  <sheetData>
    <row r="6" spans="7:11" x14ac:dyDescent="0.25">
      <c r="G6">
        <v>2019</v>
      </c>
    </row>
    <row r="7" spans="7:11" x14ac:dyDescent="0.25">
      <c r="G7">
        <v>2020</v>
      </c>
    </row>
    <row r="8" spans="7:11" x14ac:dyDescent="0.25">
      <c r="G8">
        <v>2021</v>
      </c>
    </row>
    <row r="9" spans="7:11" x14ac:dyDescent="0.25">
      <c r="G9">
        <v>2022</v>
      </c>
    </row>
    <row r="10" spans="7:11" x14ac:dyDescent="0.25">
      <c r="G10">
        <v>2023</v>
      </c>
    </row>
    <row r="11" spans="7:11" x14ac:dyDescent="0.25">
      <c r="G11">
        <v>2024</v>
      </c>
      <c r="H11" s="3">
        <f>'приложение 2'!E7</f>
        <v>49297.447666666667</v>
      </c>
      <c r="K11" s="3">
        <v>1825782.71</v>
      </c>
    </row>
    <row r="12" spans="7:11" x14ac:dyDescent="0.25">
      <c r="G12">
        <v>2025</v>
      </c>
      <c r="H12" s="3">
        <f>'приложение 2'!F7</f>
        <v>11931.241000000002</v>
      </c>
      <c r="K12" s="3">
        <v>520389.92</v>
      </c>
    </row>
    <row r="13" spans="7:11" x14ac:dyDescent="0.25">
      <c r="G13">
        <v>2026</v>
      </c>
      <c r="H13" s="3">
        <f>'приложение 2'!G7</f>
        <v>11931.241000000002</v>
      </c>
      <c r="K13" s="3">
        <v>14179627.84</v>
      </c>
    </row>
    <row r="14" spans="7:11" x14ac:dyDescent="0.25">
      <c r="K14" s="3">
        <v>251651.92</v>
      </c>
    </row>
    <row r="15" spans="7:11" x14ac:dyDescent="0.25">
      <c r="H15">
        <f>SUM(H6:H13)</f>
        <v>73159.929666666663</v>
      </c>
      <c r="K15" s="3">
        <v>2212457.33</v>
      </c>
    </row>
    <row r="16" spans="7:11" x14ac:dyDescent="0.25">
      <c r="K16" s="3">
        <v>472647.52</v>
      </c>
    </row>
    <row r="17" spans="11:11" x14ac:dyDescent="0.25">
      <c r="K17" s="3">
        <v>600823.28</v>
      </c>
    </row>
    <row r="18" spans="11:11" x14ac:dyDescent="0.25">
      <c r="K18" s="3">
        <v>546098.05000000005</v>
      </c>
    </row>
    <row r="19" spans="11:11" x14ac:dyDescent="0.25">
      <c r="K19" s="3">
        <v>1153119.4099999999</v>
      </c>
    </row>
    <row r="20" spans="11:11" x14ac:dyDescent="0.25">
      <c r="K20" s="3">
        <f>SUM(K11:K19)</f>
        <v>21762597.98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план</vt:lpstr>
      <vt:lpstr>Лист1</vt:lpstr>
      <vt:lpstr>план!Заголовки_для_печати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2024-11-22T12:55:25Z</cp:lastPrinted>
  <dcterms:created xsi:type="dcterms:W3CDTF">2023-06-19T08:09:41Z</dcterms:created>
  <dcterms:modified xsi:type="dcterms:W3CDTF">2024-11-27T14:27:06Z</dcterms:modified>
</cp:coreProperties>
</file>