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ЭтаКнига" defaultThemeVersion="124226"/>
  <xr:revisionPtr revIDLastSave="0" documentId="13_ncr:1_{7F07916F-297B-4D71-84CE-FEE705AE7232}" xr6:coauthVersionLast="47" xr6:coauthVersionMax="47" xr10:uidLastSave="{00000000-0000-0000-0000-000000000000}"/>
  <bookViews>
    <workbookView xWindow="780" yWindow="780" windowWidth="14190" windowHeight="1542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81029"/>
</workbook>
</file>

<file path=xl/calcChain.xml><?xml version="1.0" encoding="utf-8"?>
<calcChain xmlns="http://schemas.openxmlformats.org/spreadsheetml/2006/main">
  <c r="F24" i="1" l="1"/>
  <c r="F8" i="1"/>
  <c r="F23" i="1" l="1"/>
  <c r="D43" i="1"/>
  <c r="D44" i="1"/>
  <c r="D8" i="1"/>
  <c r="F40" i="1" l="1"/>
  <c r="D39" i="1"/>
  <c r="F18" i="1"/>
  <c r="F15" i="1"/>
  <c r="F44" i="1" l="1"/>
  <c r="F47" i="1"/>
  <c r="E48" i="1"/>
  <c r="L27" i="1" l="1"/>
  <c r="F45" i="1" l="1"/>
  <c r="D42" i="1"/>
  <c r="K27" i="1"/>
  <c r="N27" i="1" s="1"/>
  <c r="M19" i="1"/>
  <c r="K19" i="1"/>
  <c r="K14" i="1"/>
  <c r="M14" i="1" s="1"/>
  <c r="N14" i="1" s="1"/>
  <c r="L10" i="1"/>
  <c r="N10" i="1" s="1"/>
  <c r="F10" i="1"/>
  <c r="N19" i="1" l="1"/>
  <c r="F22" i="1"/>
  <c r="F21" i="1"/>
  <c r="F20" i="1"/>
  <c r="F19" i="1"/>
  <c r="F16" i="1"/>
  <c r="F14" i="1"/>
  <c r="F12" i="1"/>
  <c r="D26" i="1"/>
  <c r="F30" i="1"/>
  <c r="D13" i="1"/>
  <c r="D17" i="1"/>
  <c r="F38" i="1"/>
  <c r="F37" i="1"/>
  <c r="D36" i="1"/>
  <c r="F35" i="1"/>
  <c r="F17" i="1" l="1"/>
  <c r="F36" i="1"/>
  <c r="D33" i="1"/>
  <c r="F34" i="1"/>
  <c r="D31" i="1"/>
  <c r="F29" i="1"/>
  <c r="F28" i="1"/>
  <c r="F27" i="1"/>
  <c r="D9" i="1"/>
  <c r="F9" i="1"/>
  <c r="D11" i="1"/>
  <c r="F11" i="1"/>
  <c r="F32" i="1"/>
  <c r="F41" i="1"/>
  <c r="F39" i="1" s="1"/>
  <c r="F43" i="1"/>
  <c r="F46" i="1"/>
  <c r="F42" i="1" l="1"/>
  <c r="F31" i="1"/>
  <c r="F33" i="1"/>
  <c r="F26" i="1"/>
  <c r="F13" i="1"/>
  <c r="D25" i="1"/>
  <c r="D24" i="1" s="1"/>
  <c r="D48" i="1" l="1"/>
  <c r="F25" i="1"/>
  <c r="F48" i="1" l="1"/>
</calcChain>
</file>

<file path=xl/sharedStrings.xml><?xml version="1.0" encoding="utf-8"?>
<sst xmlns="http://schemas.openxmlformats.org/spreadsheetml/2006/main" count="104" uniqueCount="102">
  <si>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</si>
  <si>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</si>
  <si>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</si>
  <si>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</si>
  <si>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</si>
  <si>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</si>
  <si>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</si>
  <si>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</si>
  <si>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</si>
  <si>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</si>
  <si>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</si>
  <si>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</si>
  <si>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</si>
  <si>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</si>
  <si>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</si>
  <si>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</si>
  <si>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</si>
  <si>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</si>
  <si>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</si>
  <si>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</si>
  <si>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</si>
  <si>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</si>
  <si>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</si>
  <si>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</si>
  <si>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</si>
  <si>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</si>
  <si>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</si>
  <si>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</si>
  <si>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</si>
  <si>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</si>
  <si>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</si>
  <si>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</si>
  <si>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</si>
  <si>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</si>
  <si>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</si>
  <si>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</si>
  <si>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</si>
  <si>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</si>
  <si>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</si>
  <si>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</si>
  <si>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</si>
  <si>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</si>
  <si>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</si>
  <si>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</si>
  <si>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</si>
  <si>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</si>
  <si>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</si>
  <si>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</si>
  <si>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</si>
  <si>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</si>
  <si>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</si>
  <si>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</si>
  <si>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</si>
  <si>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</si>
  <si>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</si>
  <si>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</si>
  <si>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</si>
  <si>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</si>
  <si>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</si>
  <si>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</si>
  <si>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</si>
  <si>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</si>
  <si>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</si>
  <si>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</si>
  <si>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</si>
  <si>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</si>
  <si>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</si>
  <si>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</si>
  <si>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</si>
  <si>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</si>
  <si>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</si>
  <si>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</si>
  <si>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</si>
  <si>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</si>
  <si>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</si>
  <si>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</si>
  <si>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</si>
  <si>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</si>
  <si>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</si>
  <si>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</si>
  <si>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</si>
  <si>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</si>
  <si>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</si>
  <si>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</si>
  <si>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</si>
  <si>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</si>
  <si>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</si>
  <si>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</si>
  <si>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</si>
  <si>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</si>
  <si>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</si>
  <si>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</si>
  <si>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182 1 05 03010 00 0000 110</t>
  </si>
  <si>
    <t xml:space="preserve"> Единый сельскохозяйственный налог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</si>
  <si>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</si>
  <si>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</si>
  <si>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</si>
  <si>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</si>
  <si>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t>Доходы от сдачи в аренду имущества, составляющего казну городских округов (за исключением земельных участков)</t>
  </si>
  <si>
    <t>ТУРИСТИЧЕСКИЙ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</si>
  <si>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2025 год</t>
  </si>
  <si>
    <r>
      <t>от "    " декабря 2024 года  №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</si>
</sst>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4" fontId="14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51"/>
  <sheetViews>
    <sheetView showGridLines="0" tabSelected="1" topLeftCell="A33" zoomScale="90" zoomScaleNormal="90" workbookViewId="0">
      <selection activeCell="B35" sqref="B35"/>
    </sheetView>
  </sheetViews>
  <sheetFormatPr defaultRowHeight="15.75" outlineLevelCol="1" x14ac:dyDescent="0.25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0.28515625" style="19" hidden="1" customWidth="1" outlineLevel="1"/>
    <col min="6" max="6" width="15.5703125" style="13" customWidth="1" collapsed="1"/>
    <col min="7" max="8" width="9.140625" style="3" customWidth="1"/>
    <col min="9" max="9" width="13.140625" style="60" hidden="1" customWidth="1"/>
    <col min="10" max="10" width="10.5703125" style="60" hidden="1" customWidth="1"/>
    <col min="11" max="11" width="10.7109375" style="3" hidden="1" customWidth="1"/>
    <col min="12" max="12" width="11.42578125" style="3" hidden="1" customWidth="1"/>
    <col min="13" max="13" width="12.140625" style="3" hidden="1" customWidth="1"/>
    <col min="14" max="14" width="14.28515625" style="3" hidden="1" customWidth="1"/>
    <col min="15" max="15" width="9.140625" style="3" hidden="1" customWidth="1"/>
    <col min="16" max="17" width="9.140625" style="3" customWidth="1"/>
    <col min="18" max="16384" width="9.140625" style="3"/>
  </cols>
  <sheetData>
    <row r="1" spans="1:15" x14ac:dyDescent="0.25">
      <c r="A1" s="78" t="s">
        <v>0</v>
      </c>
      <c r="B1" s="78"/>
      <c r="C1" s="79"/>
      <c r="D1" s="79"/>
      <c r="E1" s="79"/>
      <c r="F1" s="79"/>
    </row>
    <row r="2" spans="1:15" x14ac:dyDescent="0.25">
      <c r="A2" s="78" t="s">
        <v>79</v>
      </c>
      <c r="B2" s="78"/>
      <c r="C2" s="79"/>
      <c r="D2" s="79"/>
      <c r="E2" s="79"/>
      <c r="F2" s="79"/>
    </row>
    <row r="3" spans="1:15" ht="15.75" customHeight="1" x14ac:dyDescent="0.25">
      <c r="A3" s="78" t="s">
        <v>78</v>
      </c>
      <c r="B3" s="78"/>
      <c r="C3" s="79"/>
      <c r="D3" s="79"/>
      <c r="E3" s="79"/>
      <c r="F3" s="79"/>
    </row>
    <row r="4" spans="1:15" ht="15.75" customHeight="1" x14ac:dyDescent="0.25">
      <c r="A4" s="78" t="s">
        <v>101</v>
      </c>
      <c r="B4" s="78"/>
      <c r="C4" s="79"/>
      <c r="D4" s="79"/>
      <c r="E4" s="79"/>
      <c r="F4" s="79"/>
    </row>
    <row r="5" spans="1:15" ht="51.75" customHeight="1" x14ac:dyDescent="0.3">
      <c r="A5" s="80" t="s">
        <v>100</v>
      </c>
      <c r="B5" s="80"/>
      <c r="C5" s="79"/>
      <c r="D5" s="79"/>
      <c r="E5" s="79"/>
      <c r="F5" s="79"/>
    </row>
    <row r="6" spans="1:15" x14ac:dyDescent="0.25">
      <c r="F6" s="23"/>
    </row>
    <row r="7" spans="1:15" ht="31.5" x14ac:dyDescent="0.25">
      <c r="A7" s="2" t="s">
        <v>23</v>
      </c>
      <c r="B7" s="1" t="s">
        <v>1</v>
      </c>
      <c r="D7" s="2" t="s">
        <v>2</v>
      </c>
      <c r="E7" s="22" t="s">
        <v>26</v>
      </c>
      <c r="F7" s="24" t="s">
        <v>2</v>
      </c>
    </row>
    <row r="8" spans="1:15" ht="30.75" customHeight="1" x14ac:dyDescent="0.25">
      <c r="A8" s="9"/>
      <c r="B8" s="59" t="s">
        <v>3</v>
      </c>
      <c r="C8" s="58"/>
      <c r="D8" s="50">
        <f>D9+D11+D13+D17+D22+D23</f>
        <v>495239.3</v>
      </c>
      <c r="E8" s="49"/>
      <c r="F8" s="50">
        <f>F9+F13+F22+F11+F17+F23</f>
        <v>517702.3</v>
      </c>
    </row>
    <row r="9" spans="1:15" ht="22.5" customHeight="1" x14ac:dyDescent="0.35">
      <c r="A9" s="29" t="s">
        <v>4</v>
      </c>
      <c r="B9" s="30" t="s">
        <v>35</v>
      </c>
      <c r="C9" s="31"/>
      <c r="D9" s="45">
        <f>D10</f>
        <v>228214</v>
      </c>
      <c r="E9" s="51"/>
      <c r="F9" s="45">
        <f>F10</f>
        <v>246285</v>
      </c>
      <c r="I9" s="64" t="s">
        <v>80</v>
      </c>
      <c r="J9" s="64" t="s">
        <v>81</v>
      </c>
      <c r="K9" s="65"/>
      <c r="L9" s="65" t="s">
        <v>82</v>
      </c>
      <c r="M9" s="65"/>
      <c r="N9" s="69" t="s">
        <v>88</v>
      </c>
    </row>
    <row r="10" spans="1:15" x14ac:dyDescent="0.25">
      <c r="A10" s="10" t="s">
        <v>5</v>
      </c>
      <c r="B10" s="6" t="s">
        <v>74</v>
      </c>
      <c r="C10" s="15">
        <v>0.3</v>
      </c>
      <c r="D10" s="72">
        <v>228214</v>
      </c>
      <c r="E10" s="48">
        <v>18071</v>
      </c>
      <c r="F10" s="18">
        <f>D10+E10</f>
        <v>246285</v>
      </c>
      <c r="I10" s="74">
        <v>2579598</v>
      </c>
      <c r="J10" s="60">
        <v>50460</v>
      </c>
      <c r="K10" s="63">
        <v>0.13</v>
      </c>
      <c r="L10" s="68">
        <f>SUM(I10-J10)*K10</f>
        <v>328787.94</v>
      </c>
      <c r="M10" s="63">
        <v>0.33</v>
      </c>
      <c r="N10" s="67">
        <f>L10*M10</f>
        <v>108500.0202</v>
      </c>
    </row>
    <row r="11" spans="1:15" ht="48.75" customHeight="1" x14ac:dyDescent="0.25">
      <c r="A11" s="34" t="s">
        <v>41</v>
      </c>
      <c r="B11" s="37" t="s">
        <v>40</v>
      </c>
      <c r="C11" s="36"/>
      <c r="D11" s="73">
        <f>D12</f>
        <v>8648.2999999999993</v>
      </c>
      <c r="E11" s="47"/>
      <c r="F11" s="45">
        <f>F12</f>
        <v>8648.2999999999993</v>
      </c>
    </row>
    <row r="12" spans="1:15" ht="65.25" customHeight="1" x14ac:dyDescent="0.25">
      <c r="A12" s="10" t="s">
        <v>43</v>
      </c>
      <c r="B12" s="6" t="s">
        <v>42</v>
      </c>
      <c r="C12" s="12"/>
      <c r="D12" s="72">
        <v>8648.2999999999993</v>
      </c>
      <c r="E12" s="48"/>
      <c r="F12" s="18">
        <f>D12+E12</f>
        <v>8648.2999999999993</v>
      </c>
    </row>
    <row r="13" spans="1:15" ht="15.75" customHeight="1" x14ac:dyDescent="0.35">
      <c r="A13" s="38" t="s">
        <v>6</v>
      </c>
      <c r="B13" s="37" t="s">
        <v>7</v>
      </c>
      <c r="C13" s="31"/>
      <c r="D13" s="45">
        <f>SUM(D14:D16)</f>
        <v>90687</v>
      </c>
      <c r="E13" s="51"/>
      <c r="F13" s="45">
        <f>SUM(F14:F16)</f>
        <v>95079</v>
      </c>
      <c r="I13" s="12" t="s">
        <v>83</v>
      </c>
      <c r="J13" s="12" t="s">
        <v>84</v>
      </c>
      <c r="K13" s="65" t="s">
        <v>85</v>
      </c>
      <c r="L13" s="11" t="s">
        <v>86</v>
      </c>
      <c r="M13" s="65" t="s">
        <v>85</v>
      </c>
      <c r="N13" s="70" t="s">
        <v>87</v>
      </c>
      <c r="O13" s="11"/>
    </row>
    <row r="14" spans="1:15" ht="33.75" customHeight="1" x14ac:dyDescent="0.25">
      <c r="A14" s="10" t="s">
        <v>75</v>
      </c>
      <c r="B14" s="6" t="s">
        <v>69</v>
      </c>
      <c r="C14" s="15">
        <v>0.25</v>
      </c>
      <c r="D14" s="18">
        <v>70000</v>
      </c>
      <c r="E14" s="20">
        <v>4392</v>
      </c>
      <c r="F14" s="18">
        <f>D14+E14</f>
        <v>74392</v>
      </c>
      <c r="I14" s="60">
        <v>104000</v>
      </c>
      <c r="J14" s="66">
        <v>1.038</v>
      </c>
      <c r="K14" s="60">
        <f>I14*J14</f>
        <v>107952</v>
      </c>
      <c r="L14" s="66">
        <v>1.0449999999999999</v>
      </c>
      <c r="M14" s="68">
        <f>K14*L14</f>
        <v>112809.84</v>
      </c>
      <c r="N14" s="67">
        <f>M14*C14</f>
        <v>28202.46</v>
      </c>
    </row>
    <row r="15" spans="1:15" ht="33.75" customHeight="1" x14ac:dyDescent="0.25">
      <c r="A15" s="10" t="s">
        <v>92</v>
      </c>
      <c r="B15" s="6" t="s">
        <v>93</v>
      </c>
      <c r="C15" s="40"/>
      <c r="D15" s="18">
        <v>1607</v>
      </c>
      <c r="E15" s="52"/>
      <c r="F15" s="18">
        <f>D15+E15</f>
        <v>1607</v>
      </c>
      <c r="J15" s="66"/>
      <c r="K15" s="60"/>
      <c r="L15" s="66"/>
      <c r="M15" s="68"/>
      <c r="N15" s="67"/>
    </row>
    <row r="16" spans="1:15" ht="31.5" customHeight="1" x14ac:dyDescent="0.25">
      <c r="A16" s="6" t="s">
        <v>36</v>
      </c>
      <c r="B16" s="6" t="s">
        <v>37</v>
      </c>
      <c r="C16" s="14"/>
      <c r="D16" s="18">
        <v>19080</v>
      </c>
      <c r="E16" s="52"/>
      <c r="F16" s="18">
        <f t="shared" ref="F16:F22" si="0">D16+E16</f>
        <v>19080</v>
      </c>
      <c r="I16" s="60">
        <v>8539</v>
      </c>
      <c r="N16" s="67">
        <v>10539</v>
      </c>
    </row>
    <row r="17" spans="1:14" s="27" customFormat="1" x14ac:dyDescent="0.25">
      <c r="A17" s="37" t="s">
        <v>32</v>
      </c>
      <c r="B17" s="37" t="s">
        <v>31</v>
      </c>
      <c r="C17" s="39"/>
      <c r="D17" s="45">
        <f>D18+D19+D20+D21</f>
        <v>128550</v>
      </c>
      <c r="E17" s="53"/>
      <c r="F17" s="45">
        <f>F18+F19+F20+F21</f>
        <v>128550</v>
      </c>
      <c r="I17" s="61"/>
      <c r="J17" s="61"/>
    </row>
    <row r="18" spans="1:14" ht="51.75" customHeight="1" x14ac:dyDescent="0.25">
      <c r="A18" s="6" t="s">
        <v>44</v>
      </c>
      <c r="B18" s="6" t="s">
        <v>45</v>
      </c>
      <c r="C18" s="42"/>
      <c r="D18" s="18">
        <v>37650</v>
      </c>
      <c r="E18" s="54"/>
      <c r="F18" s="18">
        <f t="shared" si="0"/>
        <v>37650</v>
      </c>
      <c r="I18" s="60">
        <v>18165</v>
      </c>
      <c r="N18" s="67">
        <v>18165</v>
      </c>
    </row>
    <row r="19" spans="1:14" ht="31.5" customHeight="1" x14ac:dyDescent="0.25">
      <c r="A19" s="6" t="s">
        <v>33</v>
      </c>
      <c r="B19" s="6" t="s">
        <v>34</v>
      </c>
      <c r="C19" s="16">
        <v>0.25</v>
      </c>
      <c r="D19" s="18">
        <v>44450</v>
      </c>
      <c r="E19" s="21"/>
      <c r="F19" s="18">
        <f t="shared" si="0"/>
        <v>44450</v>
      </c>
      <c r="I19" s="60">
        <v>60255</v>
      </c>
      <c r="J19" s="66">
        <v>0.2</v>
      </c>
      <c r="K19" s="60">
        <f>I19*J19</f>
        <v>12051</v>
      </c>
      <c r="L19" s="63">
        <v>0.05</v>
      </c>
      <c r="M19" s="71">
        <f>I19*L19</f>
        <v>3012.75</v>
      </c>
      <c r="N19" s="67">
        <f>K19+M19</f>
        <v>15063.75</v>
      </c>
    </row>
    <row r="20" spans="1:14" ht="31.5" x14ac:dyDescent="0.25">
      <c r="A20" s="6" t="s">
        <v>47</v>
      </c>
      <c r="B20" s="6" t="s">
        <v>46</v>
      </c>
      <c r="C20" s="40"/>
      <c r="D20" s="18">
        <v>37900</v>
      </c>
      <c r="E20" s="41"/>
      <c r="F20" s="18">
        <f>D20+E20</f>
        <v>37900</v>
      </c>
      <c r="I20" s="60">
        <v>27408</v>
      </c>
      <c r="N20" s="67">
        <v>27408</v>
      </c>
    </row>
    <row r="21" spans="1:14" ht="31.5" customHeight="1" x14ac:dyDescent="0.25">
      <c r="A21" s="6" t="s">
        <v>48</v>
      </c>
      <c r="B21" s="6" t="s">
        <v>49</v>
      </c>
      <c r="C21" s="40"/>
      <c r="D21" s="18">
        <v>8550</v>
      </c>
      <c r="E21" s="41"/>
      <c r="F21" s="18">
        <f t="shared" si="0"/>
        <v>8550</v>
      </c>
      <c r="I21" s="60">
        <v>5756</v>
      </c>
      <c r="N21" s="67">
        <v>5756</v>
      </c>
    </row>
    <row r="22" spans="1:14" s="31" customFormat="1" ht="21.75" customHeight="1" x14ac:dyDescent="0.2">
      <c r="A22" s="37" t="s">
        <v>8</v>
      </c>
      <c r="B22" s="37" t="s">
        <v>9</v>
      </c>
      <c r="C22" s="43"/>
      <c r="D22" s="45">
        <v>10000</v>
      </c>
      <c r="E22" s="46"/>
      <c r="F22" s="45">
        <f t="shared" si="0"/>
        <v>10000</v>
      </c>
      <c r="I22" s="62"/>
      <c r="J22" s="62"/>
    </row>
    <row r="23" spans="1:14" s="31" customFormat="1" ht="21.75" customHeight="1" x14ac:dyDescent="0.2">
      <c r="A23" s="37"/>
      <c r="B23" s="37" t="s">
        <v>99</v>
      </c>
      <c r="C23" s="77"/>
      <c r="D23" s="45">
        <v>29140</v>
      </c>
      <c r="E23" s="51"/>
      <c r="F23" s="45">
        <f>D23+E23</f>
        <v>29140</v>
      </c>
      <c r="I23" s="62"/>
      <c r="J23" s="62"/>
    </row>
    <row r="24" spans="1:14" ht="37.5" customHeight="1" x14ac:dyDescent="0.25">
      <c r="A24" s="10"/>
      <c r="B24" s="57" t="s">
        <v>10</v>
      </c>
      <c r="C24" s="58"/>
      <c r="D24" s="45">
        <f>D25+D36+D39+D42+D46+D47+D45</f>
        <v>297594.67</v>
      </c>
      <c r="E24" s="48"/>
      <c r="F24" s="45">
        <f>F25+F36+F39+F42+F46+F47+F45</f>
        <v>296581.05</v>
      </c>
    </row>
    <row r="25" spans="1:14" s="31" customFormat="1" ht="57" x14ac:dyDescent="0.2">
      <c r="A25" s="37" t="s">
        <v>50</v>
      </c>
      <c r="B25" s="37" t="s">
        <v>51</v>
      </c>
      <c r="D25" s="45">
        <f>D26+D31+D33</f>
        <v>122279.06</v>
      </c>
      <c r="E25" s="51"/>
      <c r="F25" s="45">
        <f>F26+F31+F33</f>
        <v>122279.06</v>
      </c>
      <c r="I25" s="62"/>
      <c r="J25" s="62"/>
    </row>
    <row r="26" spans="1:14" s="31" customFormat="1" ht="99.75" x14ac:dyDescent="0.2">
      <c r="A26" s="37" t="s">
        <v>57</v>
      </c>
      <c r="B26" s="37" t="s">
        <v>58</v>
      </c>
      <c r="D26" s="44">
        <f>D27+D29+D30</f>
        <v>119061.2</v>
      </c>
      <c r="E26" s="55"/>
      <c r="F26" s="44">
        <f>F27+F29+F30</f>
        <v>119061.2</v>
      </c>
      <c r="I26" s="62"/>
      <c r="J26" s="62"/>
      <c r="L26" s="31" t="s">
        <v>89</v>
      </c>
    </row>
    <row r="27" spans="1:14" ht="78" customHeight="1" x14ac:dyDescent="0.25">
      <c r="A27" s="6" t="s">
        <v>76</v>
      </c>
      <c r="B27" s="6" t="s">
        <v>52</v>
      </c>
      <c r="D27" s="56">
        <v>116990.9</v>
      </c>
      <c r="E27" s="48"/>
      <c r="F27" s="18">
        <f t="shared" ref="F27:F30" si="1">D27+E27</f>
        <v>116990.9</v>
      </c>
      <c r="I27" s="60">
        <v>118506</v>
      </c>
      <c r="J27" s="66">
        <v>0.8</v>
      </c>
      <c r="K27" s="60">
        <f>I27*J27</f>
        <v>94804.800000000003</v>
      </c>
      <c r="L27" s="3">
        <f>19421.2-11226</f>
        <v>8195.2000000000007</v>
      </c>
      <c r="N27" s="60">
        <f>L27+K27</f>
        <v>103000</v>
      </c>
    </row>
    <row r="28" spans="1:14" ht="80.25" hidden="1" customHeight="1" x14ac:dyDescent="0.25">
      <c r="A28" s="6" t="s">
        <v>39</v>
      </c>
      <c r="B28" s="6" t="s">
        <v>27</v>
      </c>
      <c r="D28" s="18"/>
      <c r="E28" s="48"/>
      <c r="F28" s="18">
        <f t="shared" si="1"/>
        <v>0</v>
      </c>
    </row>
    <row r="29" spans="1:14" ht="81.75" hidden="1" customHeight="1" x14ac:dyDescent="0.25">
      <c r="A29" s="6" t="s">
        <v>53</v>
      </c>
      <c r="B29" s="6" t="s">
        <v>54</v>
      </c>
      <c r="D29" s="18"/>
      <c r="E29" s="48"/>
      <c r="F29" s="18">
        <f t="shared" si="1"/>
        <v>0</v>
      </c>
    </row>
    <row r="30" spans="1:14" ht="31.5" x14ac:dyDescent="0.25">
      <c r="A30" s="6" t="s">
        <v>77</v>
      </c>
      <c r="B30" s="6" t="s">
        <v>98</v>
      </c>
      <c r="D30" s="18">
        <v>2070.3000000000002</v>
      </c>
      <c r="E30" s="48"/>
      <c r="F30" s="18">
        <f t="shared" si="1"/>
        <v>2070.3000000000002</v>
      </c>
    </row>
    <row r="31" spans="1:14" ht="31.5" x14ac:dyDescent="0.25">
      <c r="A31" s="35" t="s">
        <v>38</v>
      </c>
      <c r="B31" s="35" t="s">
        <v>30</v>
      </c>
      <c r="C31" s="26"/>
      <c r="D31" s="45">
        <f>D32</f>
        <v>1110.6600000000001</v>
      </c>
      <c r="E31" s="47"/>
      <c r="F31" s="45">
        <f>F32</f>
        <v>1110.6600000000001</v>
      </c>
    </row>
    <row r="32" spans="1:14" ht="54" customHeight="1" x14ac:dyDescent="0.25">
      <c r="A32" s="6" t="s">
        <v>55</v>
      </c>
      <c r="B32" s="6" t="s">
        <v>56</v>
      </c>
      <c r="D32" s="18">
        <v>1110.6600000000001</v>
      </c>
      <c r="E32" s="48"/>
      <c r="F32" s="18">
        <f t="shared" ref="F32:F46" si="2">D32+E32</f>
        <v>1110.6600000000001</v>
      </c>
    </row>
    <row r="33" spans="1:10" ht="94.5" customHeight="1" x14ac:dyDescent="0.25">
      <c r="A33" s="30" t="s">
        <v>59</v>
      </c>
      <c r="B33" s="30" t="s">
        <v>60</v>
      </c>
      <c r="C33" s="31"/>
      <c r="D33" s="45">
        <f>D34+D35</f>
        <v>2107.1999999999998</v>
      </c>
      <c r="E33" s="51"/>
      <c r="F33" s="45">
        <f>F34+F35</f>
        <v>2107.1999999999998</v>
      </c>
    </row>
    <row r="34" spans="1:10" ht="50.25" customHeight="1" x14ac:dyDescent="0.25">
      <c r="A34" s="6" t="s">
        <v>61</v>
      </c>
      <c r="B34" s="6" t="s">
        <v>62</v>
      </c>
      <c r="D34" s="18"/>
      <c r="F34" s="18">
        <f t="shared" ref="F34" si="3">D34+E34</f>
        <v>0</v>
      </c>
    </row>
    <row r="35" spans="1:10" ht="102.75" customHeight="1" x14ac:dyDescent="0.25">
      <c r="A35" s="6" t="s">
        <v>63</v>
      </c>
      <c r="B35" s="6" t="s">
        <v>64</v>
      </c>
      <c r="D35" s="18">
        <v>2107.1999999999998</v>
      </c>
      <c r="F35" s="18">
        <f>D35+E35</f>
        <v>2107.1999999999998</v>
      </c>
    </row>
    <row r="36" spans="1:10" s="31" customFormat="1" ht="29.25" customHeight="1" x14ac:dyDescent="0.25">
      <c r="A36" s="37" t="s">
        <v>65</v>
      </c>
      <c r="B36" s="37" t="s">
        <v>11</v>
      </c>
      <c r="D36" s="25">
        <f>D37+D38</f>
        <v>1500</v>
      </c>
      <c r="E36" s="28"/>
      <c r="F36" s="25">
        <f>F37+F38</f>
        <v>50</v>
      </c>
      <c r="I36" s="62"/>
      <c r="J36" s="62"/>
    </row>
    <row r="37" spans="1:10" ht="24" customHeight="1" x14ac:dyDescent="0.25">
      <c r="A37" s="6" t="s">
        <v>12</v>
      </c>
      <c r="B37" s="6" t="s">
        <v>13</v>
      </c>
      <c r="D37" s="17">
        <v>1500</v>
      </c>
      <c r="E37" s="19">
        <v>-1450</v>
      </c>
      <c r="F37" s="18">
        <f>D37+E37</f>
        <v>50</v>
      </c>
    </row>
    <row r="38" spans="1:10" ht="24" hidden="1" customHeight="1" x14ac:dyDescent="0.25">
      <c r="A38" s="6" t="s">
        <v>71</v>
      </c>
      <c r="B38" s="6" t="s">
        <v>70</v>
      </c>
      <c r="D38" s="17">
        <v>0</v>
      </c>
      <c r="F38" s="18">
        <f>D38+E38</f>
        <v>0</v>
      </c>
    </row>
    <row r="39" spans="1:10" s="31" customFormat="1" ht="30" customHeight="1" x14ac:dyDescent="0.2">
      <c r="A39" s="37" t="s">
        <v>25</v>
      </c>
      <c r="B39" s="37" t="s">
        <v>24</v>
      </c>
      <c r="D39" s="33">
        <f>D41+D40</f>
        <v>48965.38</v>
      </c>
      <c r="E39" s="32"/>
      <c r="F39" s="33">
        <f>F41+F40</f>
        <v>49401.759999999995</v>
      </c>
      <c r="I39" s="62"/>
      <c r="J39" s="62"/>
    </row>
    <row r="40" spans="1:10" s="31" customFormat="1" ht="30" customHeight="1" x14ac:dyDescent="0.25">
      <c r="A40" s="75" t="s">
        <v>95</v>
      </c>
      <c r="B40" s="6" t="s">
        <v>94</v>
      </c>
      <c r="D40" s="76"/>
      <c r="E40" s="81">
        <v>436.38</v>
      </c>
      <c r="F40" s="76">
        <f>D40+E40</f>
        <v>436.38</v>
      </c>
      <c r="I40" s="62"/>
      <c r="J40" s="62"/>
    </row>
    <row r="41" spans="1:10" ht="23.25" customHeight="1" x14ac:dyDescent="0.25">
      <c r="A41" s="6" t="s">
        <v>97</v>
      </c>
      <c r="B41" s="6" t="s">
        <v>96</v>
      </c>
      <c r="D41" s="17">
        <v>48965.38</v>
      </c>
      <c r="F41" s="17">
        <f t="shared" si="2"/>
        <v>48965.38</v>
      </c>
    </row>
    <row r="42" spans="1:10" s="31" customFormat="1" ht="45" customHeight="1" x14ac:dyDescent="0.2">
      <c r="A42" s="37" t="s">
        <v>29</v>
      </c>
      <c r="B42" s="37" t="s">
        <v>28</v>
      </c>
      <c r="D42" s="33">
        <f>D43+D44</f>
        <v>119850.23</v>
      </c>
      <c r="E42" s="32"/>
      <c r="F42" s="33">
        <f>F43+F44</f>
        <v>119850.23</v>
      </c>
      <c r="I42" s="62"/>
      <c r="J42" s="62"/>
    </row>
    <row r="43" spans="1:10" ht="99" customHeight="1" x14ac:dyDescent="0.25">
      <c r="A43" s="6" t="s">
        <v>90</v>
      </c>
      <c r="B43" s="6" t="s">
        <v>91</v>
      </c>
      <c r="D43" s="17">
        <f>3000+11400</f>
        <v>14400</v>
      </c>
      <c r="F43" s="17">
        <f t="shared" si="2"/>
        <v>14400</v>
      </c>
    </row>
    <row r="44" spans="1:10" ht="62.25" customHeight="1" x14ac:dyDescent="0.25">
      <c r="A44" s="6" t="s">
        <v>67</v>
      </c>
      <c r="B44" s="6" t="s">
        <v>66</v>
      </c>
      <c r="D44" s="17">
        <f>56030.78+29419.45+20000</f>
        <v>105450.23</v>
      </c>
      <c r="F44" s="17">
        <f>D44+E44</f>
        <v>105450.23</v>
      </c>
    </row>
    <row r="45" spans="1:10" hidden="1" x14ac:dyDescent="0.25">
      <c r="A45" s="37" t="s">
        <v>72</v>
      </c>
      <c r="B45" s="35" t="s">
        <v>73</v>
      </c>
      <c r="D45" s="17"/>
      <c r="F45" s="25">
        <f t="shared" si="2"/>
        <v>0</v>
      </c>
    </row>
    <row r="46" spans="1:10" s="31" customFormat="1" ht="18.75" customHeight="1" x14ac:dyDescent="0.2">
      <c r="A46" s="37" t="s">
        <v>14</v>
      </c>
      <c r="B46" s="37" t="s">
        <v>15</v>
      </c>
      <c r="D46" s="33">
        <v>5000</v>
      </c>
      <c r="E46" s="32"/>
      <c r="F46" s="33">
        <f t="shared" si="2"/>
        <v>5000</v>
      </c>
      <c r="I46" s="62"/>
      <c r="J46" s="62"/>
    </row>
    <row r="47" spans="1:10" s="31" customFormat="1" ht="19.5" customHeight="1" x14ac:dyDescent="0.2">
      <c r="A47" s="37" t="s">
        <v>16</v>
      </c>
      <c r="B47" s="37" t="s">
        <v>68</v>
      </c>
      <c r="D47" s="33">
        <v>0</v>
      </c>
      <c r="E47" s="32"/>
      <c r="F47" s="33">
        <f>D47+E47</f>
        <v>0</v>
      </c>
      <c r="I47" s="62"/>
      <c r="J47" s="62"/>
    </row>
    <row r="48" spans="1:10" ht="21" customHeight="1" x14ac:dyDescent="0.25">
      <c r="A48" s="6"/>
      <c r="B48" s="7" t="s">
        <v>17</v>
      </c>
      <c r="D48" s="25">
        <f>D24+D8</f>
        <v>792833.97</v>
      </c>
      <c r="E48" s="19">
        <f>SUM(E9:E47)</f>
        <v>21449.38</v>
      </c>
      <c r="F48" s="25">
        <f>F24+F8</f>
        <v>814283.35</v>
      </c>
    </row>
    <row r="49" spans="1:2" hidden="1" x14ac:dyDescent="0.25">
      <c r="A49" s="4" t="s">
        <v>18</v>
      </c>
      <c r="B49" s="5" t="s">
        <v>19</v>
      </c>
    </row>
    <row r="50" spans="1:2" ht="31.5" hidden="1" x14ac:dyDescent="0.25">
      <c r="A50" s="4" t="s">
        <v>20</v>
      </c>
      <c r="B50" s="6" t="s">
        <v>21</v>
      </c>
    </row>
    <row r="51" spans="1:2" ht="21" hidden="1" customHeight="1" x14ac:dyDescent="0.25">
      <c r="A51" s="4"/>
      <c r="B51" s="8" t="s">
        <v>22</v>
      </c>
    </row>
  </sheetData>
  <mergeCells count="5">
    <mergeCell ref="A1:F1"/>
    <mergeCell ref="A2:F2"/>
    <mergeCell ref="A3:F3"/>
    <mergeCell ref="A4:F4"/>
    <mergeCell ref="A5:F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2024-11-11T15:42:09Z</dcterms:modified>
</cp:coreProperties>
</file>